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1158\CR 43\2017\"/>
    </mc:Choice>
  </mc:AlternateContent>
  <bookViews>
    <workbookView xWindow="240" yWindow="90" windowWidth="9135" windowHeight="4965" tabRatio="736" activeTab="3"/>
  </bookViews>
  <sheets>
    <sheet name="G-1" sheetId="4678" r:id="rId1"/>
    <sheet name="G-4" sheetId="4677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'G-1'!$A$1:$U$58</definedName>
    <definedName name="_xlnm.Print_Area" localSheetId="1">'G-4'!$A$1:$U$58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I39" i="4689" l="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8" i="4689"/>
  <c r="I37" i="4689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Y8" i="4688"/>
  <c r="S6" i="4681"/>
  <c r="S6" i="4677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9" i="4688"/>
  <c r="BM18" i="4688" s="1"/>
  <c r="V19" i="4688"/>
  <c r="BK18" i="4688" s="1"/>
  <c r="T19" i="4688"/>
  <c r="BI18" i="4688" s="1"/>
  <c r="AO24" i="4688"/>
  <c r="CC20" i="4688" s="1"/>
  <c r="AM24" i="4688"/>
  <c r="CA20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L6" i="4681"/>
  <c r="D6" i="4681"/>
  <c r="E5" i="4681"/>
  <c r="J40" i="4689" l="1"/>
  <c r="P30" i="4688" s="1"/>
  <c r="J43" i="4689"/>
  <c r="AF30" i="4688" s="1"/>
  <c r="J37" i="4689"/>
  <c r="D30" i="4688" s="1"/>
  <c r="J14" i="4689"/>
  <c r="U15" i="4688" s="1"/>
  <c r="AN29" i="4688"/>
  <c r="CB19" i="4688" s="1"/>
  <c r="T17" i="4681"/>
  <c r="AL29" i="4688"/>
  <c r="BZ19" i="4688" s="1"/>
  <c r="AH24" i="4688"/>
  <c r="BV20" i="4688" s="1"/>
  <c r="AJ24" i="4688"/>
  <c r="BX20" i="4688" s="1"/>
  <c r="AL24" i="4688"/>
  <c r="BZ20" i="4688" s="1"/>
  <c r="AN24" i="4688"/>
  <c r="CB20" i="4688" s="1"/>
  <c r="J44" i="4689"/>
  <c r="J45" i="4689"/>
  <c r="J41" i="4689"/>
  <c r="J42" i="4689"/>
  <c r="J38" i="4689"/>
  <c r="J39" i="4689"/>
  <c r="AF25" i="4688"/>
  <c r="AO25" i="4688"/>
  <c r="J35" i="4689"/>
  <c r="U25" i="4688"/>
  <c r="P25" i="4688"/>
  <c r="Z25" i="4688"/>
  <c r="D25" i="4688"/>
  <c r="J25" i="4688"/>
  <c r="J29" i="4689"/>
  <c r="AK20" i="4688"/>
  <c r="AF20" i="4688"/>
  <c r="J27" i="4689"/>
  <c r="P20" i="4688"/>
  <c r="Z20" i="4688"/>
  <c r="U20" i="4688"/>
  <c r="G20" i="4688"/>
  <c r="J19" i="4689"/>
  <c r="J21" i="4689"/>
  <c r="AF15" i="4688"/>
  <c r="J18" i="4689"/>
  <c r="J17" i="4689"/>
  <c r="P15" i="4688"/>
  <c r="J15" i="4689"/>
  <c r="D15" i="4688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AA34" i="4688" l="1"/>
  <c r="BP22" i="4688" s="1"/>
  <c r="BU12" i="4688"/>
  <c r="AD16" i="4688"/>
  <c r="AU12" i="4688"/>
  <c r="B16" i="4688"/>
  <c r="BE12" i="4688"/>
  <c r="M16" i="4688"/>
  <c r="BU18" i="4688"/>
  <c r="AD21" i="4688"/>
  <c r="BE20" i="4688"/>
  <c r="M26" i="4688"/>
  <c r="BU20" i="4688"/>
  <c r="AD26" i="4688"/>
  <c r="AU20" i="4688"/>
  <c r="B26" i="4688"/>
  <c r="BE18" i="4688"/>
  <c r="M21" i="4688"/>
  <c r="BE19" i="4688"/>
  <c r="M31" i="4688"/>
  <c r="AU18" i="4688"/>
  <c r="B21" i="4688"/>
  <c r="AU19" i="4688"/>
  <c r="B31" i="4688"/>
  <c r="BU19" i="4688"/>
  <c r="AD31" i="4688"/>
  <c r="N23" i="4677"/>
  <c r="AM34" i="4688"/>
  <c r="CA22" i="4688" s="1"/>
  <c r="AI34" i="4688"/>
  <c r="BW22" i="4688" s="1"/>
  <c r="V34" i="4688"/>
  <c r="BK22" i="4688" s="1"/>
  <c r="U23" i="4678"/>
  <c r="AK34" i="4688"/>
  <c r="BY22" i="4688" s="1"/>
  <c r="AL34" i="4688"/>
  <c r="BZ22" i="4688" s="1"/>
  <c r="Z34" i="4688"/>
  <c r="BO22" i="4688" s="1"/>
  <c r="S34" i="4688"/>
  <c r="BH22" i="4688" s="1"/>
  <c r="W34" i="4688"/>
  <c r="BL22" i="4688" s="1"/>
  <c r="AO34" i="4688"/>
  <c r="CC22" i="4688" s="1"/>
  <c r="AJ34" i="4688"/>
  <c r="BX22" i="4688" s="1"/>
  <c r="I34" i="4688"/>
  <c r="AY22" i="4688" s="1"/>
  <c r="R34" i="4688"/>
  <c r="BG22" i="4688" s="1"/>
  <c r="AH34" i="4688"/>
  <c r="BV22" i="4688" s="1"/>
  <c r="H34" i="4688"/>
  <c r="AX22" i="4688" s="1"/>
  <c r="E34" i="4688"/>
  <c r="AU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G13" i="4681"/>
  <c r="G23" i="4677"/>
  <c r="U13" i="4681"/>
  <c r="N16" i="4681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K31" i="4688" l="1"/>
  <c r="AF31" i="4688"/>
  <c r="AO31" i="4688"/>
  <c r="G31" i="4688"/>
  <c r="J31" i="4688"/>
  <c r="D31" i="4688"/>
  <c r="G21" i="4688"/>
  <c r="J21" i="4688"/>
  <c r="D21" i="4688"/>
  <c r="Z31" i="4688"/>
  <c r="U31" i="4688"/>
  <c r="P31" i="4688"/>
  <c r="Z21" i="4688"/>
  <c r="U21" i="4688"/>
  <c r="P21" i="4688"/>
  <c r="J26" i="4688"/>
  <c r="G26" i="4688"/>
  <c r="D26" i="4688"/>
  <c r="AK26" i="4688"/>
  <c r="AF26" i="4688"/>
  <c r="AO26" i="4688"/>
  <c r="Z26" i="4688"/>
  <c r="U26" i="4688"/>
  <c r="P26" i="4688"/>
  <c r="AK21" i="4688"/>
  <c r="AF21" i="4688"/>
  <c r="AO21" i="4688"/>
  <c r="Z16" i="4688"/>
  <c r="U16" i="4688"/>
  <c r="P16" i="4688"/>
  <c r="J16" i="4688"/>
  <c r="G16" i="4688"/>
  <c r="D16" i="4688"/>
  <c r="AK16" i="4688"/>
  <c r="AF16" i="4688"/>
  <c r="AO16" i="4688"/>
  <c r="N23" i="4681"/>
  <c r="U23" i="4681"/>
  <c r="G23" i="4681"/>
</calcChain>
</file>

<file path=xl/sharedStrings.xml><?xml version="1.0" encoding="utf-8"?>
<sst xmlns="http://schemas.openxmlformats.org/spreadsheetml/2006/main" count="559" uniqueCount="152">
  <si>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</si>
  <si>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</si>
  <si>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</si>
  <si>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</si>
  <si>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</si>
  <si>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</si>
  <si>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</si>
  <si>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</si>
  <si>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</si>
  <si>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</si>
  <si>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</si>
  <si>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</si>
  <si>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</si>
  <si>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</si>
  <si>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</si>
  <si>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</si>
  <si>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</si>
  <si>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</si>
  <si>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</si>
  <si>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</si>
  <si>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</si>
  <si>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</si>
  <si>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</si>
  <si>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</si>
  <si>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</si>
  <si>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</si>
  <si>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</si>
  <si>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</si>
  <si>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</si>
  <si>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</si>
  <si>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</si>
  <si>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</si>
  <si>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</si>
  <si>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</si>
  <si>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</si>
  <si>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</si>
  <si>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</si>
  <si>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</si>
  <si>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</si>
  <si>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</si>
  <si>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</si>
  <si>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</si>
  <si>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</si>
  <si>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</si>
  <si>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</si>
  <si>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</si>
  <si>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</si>
  <si>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</si>
  <si>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</si>
  <si>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</si>
  <si>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</si>
  <si>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</si>
  <si>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</si>
  <si>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</si>
  <si>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</si>
  <si>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</si>
  <si>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</si>
  <si>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</si>
  <si>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</si>
  <si>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</si>
  <si>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</si>
  <si>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</si>
  <si>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</si>
  <si>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</si>
  <si>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</si>
  <si>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</si>
  <si>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</si>
  <si>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</si>
  <si>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</si>
  <si>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</si>
  <si>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</si>
  <si>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</si>
  <si>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</si>
  <si>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</si>
  <si>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</si>
  <si>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</si>
  <si>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</si>
  <si>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</si>
  <si>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</si>
  <si>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</si>
  <si>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</si>
  <si>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</si>
  <si>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</si>
  <si>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</si>
  <si>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</si>
  <si>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</si>
  <si>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</si>
  <si>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</si>
  <si>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</si>
  <si>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</si>
  <si>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</si>
  <si>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</si>
  <si>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</si>
  <si>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</si>
  <si>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</si>
  <si>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</si>
  <si>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</si>
  <si>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</si>
  <si>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</si>
  <si>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</si>
  <si>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</si>
  <si>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</si>
  <si>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</si>
  <si>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</si>
  <si>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</si>
  <si>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</si>
  <si>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</si>
  <si>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</si>
  <si>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</si>
  <si>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</si>
  <si>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</si>
  <si>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</si>
  <si>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</si>
  <si>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</si>
  <si>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</si>
  <si>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</si>
  <si>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</si>
  <si>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</si>
  <si>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</si>
  <si>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</si>
  <si>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</si>
  <si>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</si>
  <si>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</si>
  <si>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</si>
  <si>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</si>
  <si>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</si>
  <si>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</si>
  <si>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</si>
  <si>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</si>
  <si>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</si>
  <si>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</si>
  <si>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</si>
  <si>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</si>
  <si>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</si>
  <si>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</si>
  <si>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</si>
  <si>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</si>
  <si>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</si>
  <si>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</si>
  <si>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</si>
  <si>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</si>
  <si>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</si>
  <si>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</si>
  <si>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</si>
  <si>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</si>
  <si>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</si>
  <si>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</si>
  <si>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54 X CARRERA 43</t>
  </si>
  <si>
    <t xml:space="preserve">VOL MAX </t>
  </si>
  <si>
    <t>JHONNYS NAVARRO</t>
  </si>
  <si>
    <t>JHONY NAVARRO</t>
  </si>
  <si>
    <t>IVAN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</si>
</sst>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32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243.5</c:v>
                </c:pt>
                <c:pt idx="1">
                  <c:v>271.5</c:v>
                </c:pt>
                <c:pt idx="2">
                  <c:v>249.5</c:v>
                </c:pt>
                <c:pt idx="3">
                  <c:v>266.5</c:v>
                </c:pt>
                <c:pt idx="4">
                  <c:v>273</c:v>
                </c:pt>
                <c:pt idx="5">
                  <c:v>268</c:v>
                </c:pt>
                <c:pt idx="6">
                  <c:v>242</c:v>
                </c:pt>
                <c:pt idx="7">
                  <c:v>275</c:v>
                </c:pt>
                <c:pt idx="8">
                  <c:v>265</c:v>
                </c:pt>
                <c:pt idx="9">
                  <c:v>244.5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994000"/>
        <c:axId val="104277544"/>
      </c:barChart>
      <c:catAx>
        <c:axId val="173994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2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4277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42775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994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22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1031</c:v>
                </c:pt>
                <c:pt idx="4">
                  <c:v>1060.5</c:v>
                </c:pt>
                <c:pt idx="5">
                  <c:v>1057</c:v>
                </c:pt>
                <c:pt idx="6">
                  <c:v>1049.5</c:v>
                </c:pt>
                <c:pt idx="7">
                  <c:v>1058</c:v>
                </c:pt>
                <c:pt idx="8">
                  <c:v>1050</c:v>
                </c:pt>
                <c:pt idx="9">
                  <c:v>1026.5</c:v>
                </c:pt>
                <c:pt idx="13">
                  <c:v>1014</c:v>
                </c:pt>
                <c:pt idx="14">
                  <c:v>1027.5</c:v>
                </c:pt>
                <c:pt idx="15">
                  <c:v>1061.5</c:v>
                </c:pt>
                <c:pt idx="16">
                  <c:v>1073.5</c:v>
                </c:pt>
                <c:pt idx="17">
                  <c:v>1064</c:v>
                </c:pt>
                <c:pt idx="18">
                  <c:v>1056.5</c:v>
                </c:pt>
                <c:pt idx="19">
                  <c:v>1015.5</c:v>
                </c:pt>
                <c:pt idx="20">
                  <c:v>930.5</c:v>
                </c:pt>
                <c:pt idx="21">
                  <c:v>880</c:v>
                </c:pt>
                <c:pt idx="22">
                  <c:v>818.5</c:v>
                </c:pt>
                <c:pt idx="23">
                  <c:v>799.5</c:v>
                </c:pt>
                <c:pt idx="24">
                  <c:v>871.5</c:v>
                </c:pt>
                <c:pt idx="25">
                  <c:v>942.5</c:v>
                </c:pt>
                <c:pt idx="29">
                  <c:v>1078.5</c:v>
                </c:pt>
                <c:pt idx="30">
                  <c:v>1095</c:v>
                </c:pt>
                <c:pt idx="31">
                  <c:v>1122</c:v>
                </c:pt>
                <c:pt idx="32">
                  <c:v>1170</c:v>
                </c:pt>
                <c:pt idx="33">
                  <c:v>1204</c:v>
                </c:pt>
                <c:pt idx="34">
                  <c:v>1248</c:v>
                </c:pt>
                <c:pt idx="35">
                  <c:v>1329.5</c:v>
                </c:pt>
                <c:pt idx="36">
                  <c:v>1374</c:v>
                </c:pt>
                <c:pt idx="37">
                  <c:v>1409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1738.5</c:v>
                </c:pt>
                <c:pt idx="4">
                  <c:v>1719</c:v>
                </c:pt>
                <c:pt idx="5">
                  <c:v>1692.5</c:v>
                </c:pt>
                <c:pt idx="6">
                  <c:v>1642.5</c:v>
                </c:pt>
                <c:pt idx="7">
                  <c:v>1642.5</c:v>
                </c:pt>
                <c:pt idx="8">
                  <c:v>1651</c:v>
                </c:pt>
                <c:pt idx="9">
                  <c:v>1641.5</c:v>
                </c:pt>
                <c:pt idx="13">
                  <c:v>1711.5</c:v>
                </c:pt>
                <c:pt idx="14">
                  <c:v>1726</c:v>
                </c:pt>
                <c:pt idx="15">
                  <c:v>1744.5</c:v>
                </c:pt>
                <c:pt idx="16">
                  <c:v>1725</c:v>
                </c:pt>
                <c:pt idx="17">
                  <c:v>1698</c:v>
                </c:pt>
                <c:pt idx="18">
                  <c:v>1659.5</c:v>
                </c:pt>
                <c:pt idx="19">
                  <c:v>1609</c:v>
                </c:pt>
                <c:pt idx="20">
                  <c:v>1612.5</c:v>
                </c:pt>
                <c:pt idx="21">
                  <c:v>1661.5</c:v>
                </c:pt>
                <c:pt idx="22">
                  <c:v>1701.5</c:v>
                </c:pt>
                <c:pt idx="23">
                  <c:v>1754.5</c:v>
                </c:pt>
                <c:pt idx="24">
                  <c:v>1755</c:v>
                </c:pt>
                <c:pt idx="25">
                  <c:v>1731</c:v>
                </c:pt>
                <c:pt idx="29">
                  <c:v>1837.5</c:v>
                </c:pt>
                <c:pt idx="30">
                  <c:v>1865</c:v>
                </c:pt>
                <c:pt idx="31">
                  <c:v>1867</c:v>
                </c:pt>
                <c:pt idx="32">
                  <c:v>1832</c:v>
                </c:pt>
                <c:pt idx="33">
                  <c:v>1847.5</c:v>
                </c:pt>
                <c:pt idx="34">
                  <c:v>1873</c:v>
                </c:pt>
                <c:pt idx="35">
                  <c:v>1847</c:v>
                </c:pt>
                <c:pt idx="36">
                  <c:v>1898</c:v>
                </c:pt>
                <c:pt idx="37">
                  <c:v>1883.5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2769.5</c:v>
                </c:pt>
                <c:pt idx="4">
                  <c:v>2779.5</c:v>
                </c:pt>
                <c:pt idx="5">
                  <c:v>2749.5</c:v>
                </c:pt>
                <c:pt idx="6">
                  <c:v>2692</c:v>
                </c:pt>
                <c:pt idx="7">
                  <c:v>2700.5</c:v>
                </c:pt>
                <c:pt idx="8">
                  <c:v>2701</c:v>
                </c:pt>
                <c:pt idx="9">
                  <c:v>2668</c:v>
                </c:pt>
                <c:pt idx="13">
                  <c:v>2725.5</c:v>
                </c:pt>
                <c:pt idx="14">
                  <c:v>2753.5</c:v>
                </c:pt>
                <c:pt idx="15">
                  <c:v>2806</c:v>
                </c:pt>
                <c:pt idx="16">
                  <c:v>2798.5</c:v>
                </c:pt>
                <c:pt idx="17">
                  <c:v>2762</c:v>
                </c:pt>
                <c:pt idx="18">
                  <c:v>2716</c:v>
                </c:pt>
                <c:pt idx="19">
                  <c:v>2624.5</c:v>
                </c:pt>
                <c:pt idx="20">
                  <c:v>2543</c:v>
                </c:pt>
                <c:pt idx="21">
                  <c:v>2541.5</c:v>
                </c:pt>
                <c:pt idx="22">
                  <c:v>2520</c:v>
                </c:pt>
                <c:pt idx="23">
                  <c:v>2554</c:v>
                </c:pt>
                <c:pt idx="24">
                  <c:v>2626.5</c:v>
                </c:pt>
                <c:pt idx="25">
                  <c:v>2673.5</c:v>
                </c:pt>
                <c:pt idx="29">
                  <c:v>2916</c:v>
                </c:pt>
                <c:pt idx="30">
                  <c:v>2960</c:v>
                </c:pt>
                <c:pt idx="31">
                  <c:v>2989</c:v>
                </c:pt>
                <c:pt idx="32">
                  <c:v>3002</c:v>
                </c:pt>
                <c:pt idx="33">
                  <c:v>3051.5</c:v>
                </c:pt>
                <c:pt idx="34">
                  <c:v>3121</c:v>
                </c:pt>
                <c:pt idx="35">
                  <c:v>3176.5</c:v>
                </c:pt>
                <c:pt idx="36">
                  <c:v>3272</c:v>
                </c:pt>
                <c:pt idx="37">
                  <c:v>3292.5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5380584"/>
        <c:axId val="175380976"/>
      </c:lineChart>
      <c:catAx>
        <c:axId val="17538058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5380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38097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538058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44" r="0.75000000000000344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245.5</c:v>
                </c:pt>
                <c:pt idx="1">
                  <c:v>249</c:v>
                </c:pt>
                <c:pt idx="2">
                  <c:v>261.5</c:v>
                </c:pt>
                <c:pt idx="3">
                  <c:v>258</c:v>
                </c:pt>
                <c:pt idx="4">
                  <c:v>259</c:v>
                </c:pt>
                <c:pt idx="5">
                  <c:v>283</c:v>
                </c:pt>
                <c:pt idx="6">
                  <c:v>273.5</c:v>
                </c:pt>
                <c:pt idx="7">
                  <c:v>248.5</c:v>
                </c:pt>
                <c:pt idx="8">
                  <c:v>251.5</c:v>
                </c:pt>
                <c:pt idx="9">
                  <c:v>242</c:v>
                </c:pt>
                <c:pt idx="10">
                  <c:v>188.5</c:v>
                </c:pt>
                <c:pt idx="11">
                  <c:v>198</c:v>
                </c:pt>
                <c:pt idx="12">
                  <c:v>190</c:v>
                </c:pt>
                <c:pt idx="13">
                  <c:v>223</c:v>
                </c:pt>
                <c:pt idx="14">
                  <c:v>260.5</c:v>
                </c:pt>
                <c:pt idx="15">
                  <c:v>269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850648"/>
        <c:axId val="173883064"/>
      </c:barChart>
      <c:catAx>
        <c:axId val="173850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0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883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883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850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13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272</c:v>
                </c:pt>
                <c:pt idx="1">
                  <c:v>261</c:v>
                </c:pt>
                <c:pt idx="2">
                  <c:v>263.5</c:v>
                </c:pt>
                <c:pt idx="3">
                  <c:v>282</c:v>
                </c:pt>
                <c:pt idx="4">
                  <c:v>288.5</c:v>
                </c:pt>
                <c:pt idx="5">
                  <c:v>288</c:v>
                </c:pt>
                <c:pt idx="6">
                  <c:v>311.5</c:v>
                </c:pt>
                <c:pt idx="7">
                  <c:v>316</c:v>
                </c:pt>
                <c:pt idx="8">
                  <c:v>332.5</c:v>
                </c:pt>
                <c:pt idx="9">
                  <c:v>369.5</c:v>
                </c:pt>
                <c:pt idx="10">
                  <c:v>356</c:v>
                </c:pt>
                <c:pt idx="11">
                  <c:v>351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854936"/>
        <c:axId val="174566496"/>
      </c:barChart>
      <c:catAx>
        <c:axId val="173854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566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566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8549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443</c:v>
                </c:pt>
                <c:pt idx="1">
                  <c:v>449</c:v>
                </c:pt>
                <c:pt idx="2">
                  <c:v>455.5</c:v>
                </c:pt>
                <c:pt idx="3">
                  <c:v>391</c:v>
                </c:pt>
                <c:pt idx="4">
                  <c:v>423.5</c:v>
                </c:pt>
                <c:pt idx="5">
                  <c:v>422.5</c:v>
                </c:pt>
                <c:pt idx="6">
                  <c:v>405.5</c:v>
                </c:pt>
                <c:pt idx="7">
                  <c:v>391</c:v>
                </c:pt>
                <c:pt idx="8">
                  <c:v>432</c:v>
                </c:pt>
                <c:pt idx="9">
                  <c:v>413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192912"/>
        <c:axId val="175193296"/>
      </c:barChart>
      <c:catAx>
        <c:axId val="175192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193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1932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192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418</c:v>
                </c:pt>
                <c:pt idx="1">
                  <c:v>489</c:v>
                </c:pt>
                <c:pt idx="2">
                  <c:v>471.5</c:v>
                </c:pt>
                <c:pt idx="3">
                  <c:v>459</c:v>
                </c:pt>
                <c:pt idx="4">
                  <c:v>445.5</c:v>
                </c:pt>
                <c:pt idx="5">
                  <c:v>491</c:v>
                </c:pt>
                <c:pt idx="6">
                  <c:v>436.5</c:v>
                </c:pt>
                <c:pt idx="7">
                  <c:v>474.5</c:v>
                </c:pt>
                <c:pt idx="8">
                  <c:v>471</c:v>
                </c:pt>
                <c:pt idx="9">
                  <c:v>465</c:v>
                </c:pt>
                <c:pt idx="10">
                  <c:v>487.5</c:v>
                </c:pt>
                <c:pt idx="11">
                  <c:v>460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252384"/>
        <c:axId val="175252768"/>
      </c:barChart>
      <c:catAx>
        <c:axId val="175252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52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2527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52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88E-2"/>
          <c:y val="0.21153978578091173"/>
          <c:w val="0.92653184328741933"/>
          <c:h val="0.5000031300276036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411.5</c:v>
                </c:pt>
                <c:pt idx="1">
                  <c:v>424</c:v>
                </c:pt>
                <c:pt idx="2">
                  <c:v>444.5</c:v>
                </c:pt>
                <c:pt idx="3">
                  <c:v>431.5</c:v>
                </c:pt>
                <c:pt idx="4">
                  <c:v>426</c:v>
                </c:pt>
                <c:pt idx="5">
                  <c:v>442.5</c:v>
                </c:pt>
                <c:pt idx="6">
                  <c:v>425</c:v>
                </c:pt>
                <c:pt idx="7">
                  <c:v>404.5</c:v>
                </c:pt>
                <c:pt idx="8">
                  <c:v>387.5</c:v>
                </c:pt>
                <c:pt idx="9">
                  <c:v>392</c:v>
                </c:pt>
                <c:pt idx="10">
                  <c:v>428.5</c:v>
                </c:pt>
                <c:pt idx="11">
                  <c:v>453.5</c:v>
                </c:pt>
                <c:pt idx="12">
                  <c:v>427.5</c:v>
                </c:pt>
                <c:pt idx="13">
                  <c:v>445</c:v>
                </c:pt>
                <c:pt idx="14">
                  <c:v>429</c:v>
                </c:pt>
                <c:pt idx="15">
                  <c:v>429.5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165512"/>
        <c:axId val="175165904"/>
      </c:barChart>
      <c:catAx>
        <c:axId val="175165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165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1659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1655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3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61E-2"/>
          <c:y val="0.22875963005278591"/>
          <c:w val="0.908471157348180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686.5</c:v>
                </c:pt>
                <c:pt idx="1">
                  <c:v>720.5</c:v>
                </c:pt>
                <c:pt idx="2">
                  <c:v>705</c:v>
                </c:pt>
                <c:pt idx="3">
                  <c:v>657.5</c:v>
                </c:pt>
                <c:pt idx="4">
                  <c:v>696.5</c:v>
                </c:pt>
                <c:pt idx="5">
                  <c:v>690.5</c:v>
                </c:pt>
                <c:pt idx="6">
                  <c:v>647.5</c:v>
                </c:pt>
                <c:pt idx="7">
                  <c:v>666</c:v>
                </c:pt>
                <c:pt idx="8">
                  <c:v>697</c:v>
                </c:pt>
                <c:pt idx="9">
                  <c:v>657.5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166688"/>
        <c:axId val="175167080"/>
      </c:barChart>
      <c:catAx>
        <c:axId val="175166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0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167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1670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166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1"/>
          <c:y val="3.26799471503982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43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690</c:v>
                </c:pt>
                <c:pt idx="1">
                  <c:v>750</c:v>
                </c:pt>
                <c:pt idx="2">
                  <c:v>735</c:v>
                </c:pt>
                <c:pt idx="3">
                  <c:v>741</c:v>
                </c:pt>
                <c:pt idx="4">
                  <c:v>734</c:v>
                </c:pt>
                <c:pt idx="5">
                  <c:v>779</c:v>
                </c:pt>
                <c:pt idx="6">
                  <c:v>748</c:v>
                </c:pt>
                <c:pt idx="7">
                  <c:v>790.5</c:v>
                </c:pt>
                <c:pt idx="8">
                  <c:v>803.5</c:v>
                </c:pt>
                <c:pt idx="9">
                  <c:v>834.5</c:v>
                </c:pt>
                <c:pt idx="10">
                  <c:v>843.5</c:v>
                </c:pt>
                <c:pt idx="11">
                  <c:v>811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378232"/>
        <c:axId val="175378624"/>
      </c:barChart>
      <c:catAx>
        <c:axId val="175378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378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378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4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3782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657</c:v>
                </c:pt>
                <c:pt idx="1">
                  <c:v>673</c:v>
                </c:pt>
                <c:pt idx="2">
                  <c:v>706</c:v>
                </c:pt>
                <c:pt idx="3">
                  <c:v>689.5</c:v>
                </c:pt>
                <c:pt idx="4">
                  <c:v>685</c:v>
                </c:pt>
                <c:pt idx="5">
                  <c:v>725.5</c:v>
                </c:pt>
                <c:pt idx="6">
                  <c:v>698.5</c:v>
                </c:pt>
                <c:pt idx="7">
                  <c:v>653</c:v>
                </c:pt>
                <c:pt idx="8">
                  <c:v>639</c:v>
                </c:pt>
                <c:pt idx="9">
                  <c:v>634</c:v>
                </c:pt>
                <c:pt idx="10">
                  <c:v>617</c:v>
                </c:pt>
                <c:pt idx="11">
                  <c:v>651.5</c:v>
                </c:pt>
                <c:pt idx="12">
                  <c:v>617.5</c:v>
                </c:pt>
                <c:pt idx="13">
                  <c:v>668</c:v>
                </c:pt>
                <c:pt idx="14">
                  <c:v>689.5</c:v>
                </c:pt>
                <c:pt idx="15">
                  <c:v>698.5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379408"/>
        <c:axId val="175379800"/>
      </c:barChart>
      <c:catAx>
        <c:axId val="175379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8"/>
              <c:y val="0.866244732299754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379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3798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4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3794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33" r="0.7500000000000033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50202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198873</xdr:colOff>
      <xdr:row>1</xdr:row>
      <xdr:rowOff>31401</xdr:rowOff>
    </xdr:from>
    <xdr:to>
      <xdr:col>35</xdr:col>
      <xdr:colOff>219807</xdr:colOff>
      <xdr:row>5</xdr:row>
      <xdr:rowOff>94203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608736" y="188406"/>
          <a:ext cx="1905000" cy="8164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G21" workbookViewId="0">
      <selection activeCell="U21" sqref="U21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2" t="s">
        <v>38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2"/>
      <c r="U2" s="14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0" t="s">
        <v>54</v>
      </c>
      <c r="B4" s="140"/>
      <c r="C4" s="140"/>
      <c r="D4" s="26"/>
      <c r="E4" s="144" t="s">
        <v>60</v>
      </c>
      <c r="F4" s="144"/>
      <c r="G4" s="144"/>
      <c r="H4" s="14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4" t="s">
        <v>56</v>
      </c>
      <c r="B5" s="134"/>
      <c r="C5" s="134"/>
      <c r="D5" s="144" t="s">
        <v>147</v>
      </c>
      <c r="E5" s="144"/>
      <c r="F5" s="144"/>
      <c r="G5" s="144"/>
      <c r="H5" s="144"/>
      <c r="I5" s="134" t="s">
        <v>53</v>
      </c>
      <c r="J5" s="134"/>
      <c r="K5" s="134"/>
      <c r="L5" s="145">
        <v>1158</v>
      </c>
      <c r="M5" s="145"/>
      <c r="N5" s="145"/>
      <c r="O5" s="12"/>
      <c r="P5" s="134" t="s">
        <v>57</v>
      </c>
      <c r="Q5" s="134"/>
      <c r="R5" s="134"/>
      <c r="S5" s="143" t="s">
        <v>62</v>
      </c>
      <c r="T5" s="143"/>
      <c r="U5" s="143"/>
    </row>
    <row r="6" spans="1:28" ht="12.75" customHeight="1" x14ac:dyDescent="0.2">
      <c r="A6" s="134" t="s">
        <v>55</v>
      </c>
      <c r="B6" s="134"/>
      <c r="C6" s="134"/>
      <c r="D6" s="141" t="s">
        <v>150</v>
      </c>
      <c r="E6" s="141"/>
      <c r="F6" s="141"/>
      <c r="G6" s="141"/>
      <c r="H6" s="141"/>
      <c r="I6" s="134" t="s">
        <v>59</v>
      </c>
      <c r="J6" s="134"/>
      <c r="K6" s="134"/>
      <c r="L6" s="146">
        <v>2</v>
      </c>
      <c r="M6" s="146"/>
      <c r="N6" s="146"/>
      <c r="O6" s="42"/>
      <c r="P6" s="134" t="s">
        <v>58</v>
      </c>
      <c r="Q6" s="134"/>
      <c r="R6" s="134"/>
      <c r="S6" s="139">
        <v>42993</v>
      </c>
      <c r="T6" s="139"/>
      <c r="U6" s="139"/>
    </row>
    <row r="7" spans="1:28" ht="7.5" customHeight="1" x14ac:dyDescent="0.2">
      <c r="A7" s="13"/>
      <c r="B7" s="11"/>
      <c r="C7" s="11"/>
      <c r="D7" s="11"/>
      <c r="E7" s="138"/>
      <c r="F7" s="138"/>
      <c r="G7" s="138"/>
      <c r="H7" s="138"/>
      <c r="I7" s="138"/>
      <c r="J7" s="138"/>
      <c r="K7" s="13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2" t="s">
        <v>36</v>
      </c>
      <c r="B8" s="135" t="s">
        <v>34</v>
      </c>
      <c r="C8" s="136"/>
      <c r="D8" s="136"/>
      <c r="E8" s="137"/>
      <c r="F8" s="132" t="s">
        <v>35</v>
      </c>
      <c r="G8" s="132" t="s">
        <v>37</v>
      </c>
      <c r="H8" s="132" t="s">
        <v>36</v>
      </c>
      <c r="I8" s="135" t="s">
        <v>34</v>
      </c>
      <c r="J8" s="136"/>
      <c r="K8" s="136"/>
      <c r="L8" s="137"/>
      <c r="M8" s="132" t="s">
        <v>35</v>
      </c>
      <c r="N8" s="132" t="s">
        <v>37</v>
      </c>
      <c r="O8" s="132" t="s">
        <v>36</v>
      </c>
      <c r="P8" s="135" t="s">
        <v>34</v>
      </c>
      <c r="Q8" s="136"/>
      <c r="R8" s="136"/>
      <c r="S8" s="137"/>
      <c r="T8" s="132" t="s">
        <v>35</v>
      </c>
      <c r="U8" s="132" t="s">
        <v>37</v>
      </c>
    </row>
    <row r="9" spans="1:28" ht="12" customHeight="1" x14ac:dyDescent="0.2">
      <c r="A9" s="133"/>
      <c r="B9" s="15" t="s">
        <v>52</v>
      </c>
      <c r="C9" s="15" t="s">
        <v>0</v>
      </c>
      <c r="D9" s="15" t="s">
        <v>2</v>
      </c>
      <c r="E9" s="16" t="s">
        <v>3</v>
      </c>
      <c r="F9" s="133"/>
      <c r="G9" s="133"/>
      <c r="H9" s="133"/>
      <c r="I9" s="17" t="s">
        <v>52</v>
      </c>
      <c r="J9" s="17" t="s">
        <v>0</v>
      </c>
      <c r="K9" s="15" t="s">
        <v>2</v>
      </c>
      <c r="L9" s="16" t="s">
        <v>3</v>
      </c>
      <c r="M9" s="133"/>
      <c r="N9" s="133"/>
      <c r="O9" s="133"/>
      <c r="P9" s="17" t="s">
        <v>52</v>
      </c>
      <c r="Q9" s="17" t="s">
        <v>0</v>
      </c>
      <c r="R9" s="15" t="s">
        <v>2</v>
      </c>
      <c r="S9" s="16" t="s">
        <v>3</v>
      </c>
      <c r="T9" s="133"/>
      <c r="U9" s="133"/>
    </row>
    <row r="10" spans="1:28" ht="24" customHeight="1" x14ac:dyDescent="0.2">
      <c r="A10" s="18" t="s">
        <v>11</v>
      </c>
      <c r="B10" s="46">
        <v>81</v>
      </c>
      <c r="C10" s="46">
        <v>143</v>
      </c>
      <c r="D10" s="46">
        <v>20</v>
      </c>
      <c r="E10" s="46">
        <v>8</v>
      </c>
      <c r="F10" s="6">
        <f t="shared" ref="F10:F22" si="0">B10*0.5+C10*1+D10*2+E10*2.5</f>
        <v>243.5</v>
      </c>
      <c r="G10" s="2"/>
      <c r="H10" s="19" t="s">
        <v>4</v>
      </c>
      <c r="I10" s="46">
        <v>83</v>
      </c>
      <c r="J10" s="46">
        <v>173</v>
      </c>
      <c r="K10" s="46">
        <v>18</v>
      </c>
      <c r="L10" s="46">
        <v>3</v>
      </c>
      <c r="M10" s="6">
        <f t="shared" ref="M10:M22" si="1">I10*0.5+J10*1+K10*2+L10*2.5</f>
        <v>258</v>
      </c>
      <c r="N10" s="9">
        <f>F20+F21+F22+M10</f>
        <v>1014</v>
      </c>
      <c r="O10" s="19" t="s">
        <v>43</v>
      </c>
      <c r="P10" s="46">
        <v>98</v>
      </c>
      <c r="Q10" s="46">
        <v>168</v>
      </c>
      <c r="R10" s="46">
        <v>20</v>
      </c>
      <c r="S10" s="46">
        <v>6</v>
      </c>
      <c r="T10" s="6">
        <f t="shared" ref="T10:T21" si="2">P10*0.5+Q10*1+R10*2+S10*2.5</f>
        <v>272</v>
      </c>
      <c r="U10" s="10"/>
      <c r="AB10" s="1"/>
    </row>
    <row r="11" spans="1:28" ht="24" customHeight="1" x14ac:dyDescent="0.2">
      <c r="A11" s="18" t="s">
        <v>14</v>
      </c>
      <c r="B11" s="46">
        <v>98</v>
      </c>
      <c r="C11" s="46">
        <v>151</v>
      </c>
      <c r="D11" s="46">
        <v>22</v>
      </c>
      <c r="E11" s="46">
        <v>11</v>
      </c>
      <c r="F11" s="6">
        <f t="shared" si="0"/>
        <v>271.5</v>
      </c>
      <c r="G11" s="2"/>
      <c r="H11" s="19" t="s">
        <v>5</v>
      </c>
      <c r="I11" s="46">
        <v>99</v>
      </c>
      <c r="J11" s="46">
        <v>168</v>
      </c>
      <c r="K11" s="46">
        <v>17</v>
      </c>
      <c r="L11" s="46">
        <v>3</v>
      </c>
      <c r="M11" s="6">
        <f t="shared" si="1"/>
        <v>259</v>
      </c>
      <c r="N11" s="9">
        <f>F21+F22+M10+M11</f>
        <v>1027.5</v>
      </c>
      <c r="O11" s="19" t="s">
        <v>44</v>
      </c>
      <c r="P11" s="46">
        <v>108</v>
      </c>
      <c r="Q11" s="46">
        <v>157</v>
      </c>
      <c r="R11" s="46">
        <v>20</v>
      </c>
      <c r="S11" s="46">
        <v>4</v>
      </c>
      <c r="T11" s="6">
        <f t="shared" si="2"/>
        <v>261</v>
      </c>
      <c r="U11" s="2"/>
      <c r="AB11" s="1"/>
    </row>
    <row r="12" spans="1:28" ht="24" customHeight="1" x14ac:dyDescent="0.2">
      <c r="A12" s="18" t="s">
        <v>17</v>
      </c>
      <c r="B12" s="46">
        <v>85</v>
      </c>
      <c r="C12" s="46">
        <v>155</v>
      </c>
      <c r="D12" s="46">
        <v>21</v>
      </c>
      <c r="E12" s="46">
        <v>4</v>
      </c>
      <c r="F12" s="6">
        <f t="shared" si="0"/>
        <v>249.5</v>
      </c>
      <c r="G12" s="2"/>
      <c r="H12" s="19" t="s">
        <v>6</v>
      </c>
      <c r="I12" s="46">
        <v>104</v>
      </c>
      <c r="J12" s="46">
        <v>174</v>
      </c>
      <c r="K12" s="46">
        <v>16</v>
      </c>
      <c r="L12" s="46">
        <v>10</v>
      </c>
      <c r="M12" s="6">
        <f t="shared" si="1"/>
        <v>283</v>
      </c>
      <c r="N12" s="2">
        <f>F22+M10+M11+M12</f>
        <v>1061.5</v>
      </c>
      <c r="O12" s="19" t="s">
        <v>32</v>
      </c>
      <c r="P12" s="46">
        <v>100</v>
      </c>
      <c r="Q12" s="46">
        <v>166</v>
      </c>
      <c r="R12" s="46">
        <v>20</v>
      </c>
      <c r="S12" s="46">
        <v>3</v>
      </c>
      <c r="T12" s="6">
        <f t="shared" si="2"/>
        <v>263.5</v>
      </c>
      <c r="U12" s="2"/>
      <c r="AB12" s="1"/>
    </row>
    <row r="13" spans="1:28" ht="24" customHeight="1" x14ac:dyDescent="0.2">
      <c r="A13" s="18" t="s">
        <v>19</v>
      </c>
      <c r="B13" s="46">
        <v>94</v>
      </c>
      <c r="C13" s="46">
        <v>163</v>
      </c>
      <c r="D13" s="46">
        <v>27</v>
      </c>
      <c r="E13" s="46">
        <v>1</v>
      </c>
      <c r="F13" s="6">
        <f t="shared" si="0"/>
        <v>266.5</v>
      </c>
      <c r="G13" s="2">
        <f t="shared" ref="G13:G19" si="3">F10+F11+F12+F13</f>
        <v>1031</v>
      </c>
      <c r="H13" s="19" t="s">
        <v>7</v>
      </c>
      <c r="I13" s="46">
        <v>90</v>
      </c>
      <c r="J13" s="46">
        <v>162</v>
      </c>
      <c r="K13" s="46">
        <v>22</v>
      </c>
      <c r="L13" s="46">
        <v>9</v>
      </c>
      <c r="M13" s="6">
        <f t="shared" si="1"/>
        <v>273.5</v>
      </c>
      <c r="N13" s="2">
        <f t="shared" ref="N13:N18" si="4">M10+M11+M12+M13</f>
        <v>1073.5</v>
      </c>
      <c r="O13" s="19" t="s">
        <v>33</v>
      </c>
      <c r="P13" s="46">
        <v>105</v>
      </c>
      <c r="Q13" s="46">
        <v>170</v>
      </c>
      <c r="R13" s="46">
        <v>21</v>
      </c>
      <c r="S13" s="46">
        <v>7</v>
      </c>
      <c r="T13" s="6">
        <f t="shared" si="2"/>
        <v>282</v>
      </c>
      <c r="U13" s="2">
        <f t="shared" ref="U13:U21" si="5">T10+T11+T12+T13</f>
        <v>1078.5</v>
      </c>
      <c r="AB13" s="51">
        <v>241</v>
      </c>
    </row>
    <row r="14" spans="1:28" ht="24" customHeight="1" x14ac:dyDescent="0.2">
      <c r="A14" s="18" t="s">
        <v>21</v>
      </c>
      <c r="B14" s="46">
        <v>83</v>
      </c>
      <c r="C14" s="46">
        <v>171</v>
      </c>
      <c r="D14" s="46">
        <v>24</v>
      </c>
      <c r="E14" s="46">
        <v>5</v>
      </c>
      <c r="F14" s="6">
        <f t="shared" si="0"/>
        <v>273</v>
      </c>
      <c r="G14" s="2">
        <f t="shared" si="3"/>
        <v>1060.5</v>
      </c>
      <c r="H14" s="19" t="s">
        <v>9</v>
      </c>
      <c r="I14" s="46">
        <v>81</v>
      </c>
      <c r="J14" s="46">
        <v>153</v>
      </c>
      <c r="K14" s="46">
        <v>20</v>
      </c>
      <c r="L14" s="46">
        <v>6</v>
      </c>
      <c r="M14" s="6">
        <f t="shared" si="1"/>
        <v>248.5</v>
      </c>
      <c r="N14" s="2">
        <f t="shared" si="4"/>
        <v>1064</v>
      </c>
      <c r="O14" s="19" t="s">
        <v>29</v>
      </c>
      <c r="P14" s="45">
        <v>125</v>
      </c>
      <c r="Q14" s="45">
        <v>183</v>
      </c>
      <c r="R14" s="45">
        <v>19</v>
      </c>
      <c r="S14" s="45">
        <v>2</v>
      </c>
      <c r="T14" s="6">
        <f t="shared" si="2"/>
        <v>288.5</v>
      </c>
      <c r="U14" s="2">
        <f t="shared" si="5"/>
        <v>1095</v>
      </c>
      <c r="AB14" s="51">
        <v>250</v>
      </c>
    </row>
    <row r="15" spans="1:28" ht="24" customHeight="1" x14ac:dyDescent="0.2">
      <c r="A15" s="18" t="s">
        <v>23</v>
      </c>
      <c r="B15" s="46">
        <v>75</v>
      </c>
      <c r="C15" s="46">
        <v>160</v>
      </c>
      <c r="D15" s="46">
        <v>24</v>
      </c>
      <c r="E15" s="46">
        <v>9</v>
      </c>
      <c r="F15" s="6">
        <f t="shared" si="0"/>
        <v>268</v>
      </c>
      <c r="G15" s="2">
        <f t="shared" si="3"/>
        <v>1057</v>
      </c>
      <c r="H15" s="19" t="s">
        <v>12</v>
      </c>
      <c r="I15" s="46">
        <v>78</v>
      </c>
      <c r="J15" s="46">
        <v>158</v>
      </c>
      <c r="K15" s="46">
        <v>21</v>
      </c>
      <c r="L15" s="46">
        <v>5</v>
      </c>
      <c r="M15" s="6">
        <f t="shared" si="1"/>
        <v>251.5</v>
      </c>
      <c r="N15" s="2">
        <f t="shared" si="4"/>
        <v>1056.5</v>
      </c>
      <c r="O15" s="18" t="s">
        <v>30</v>
      </c>
      <c r="P15" s="46">
        <v>145</v>
      </c>
      <c r="Q15" s="46">
        <v>170</v>
      </c>
      <c r="R15" s="45">
        <v>19</v>
      </c>
      <c r="S15" s="46">
        <v>3</v>
      </c>
      <c r="T15" s="6">
        <f t="shared" si="2"/>
        <v>288</v>
      </c>
      <c r="U15" s="2">
        <f t="shared" si="5"/>
        <v>1122</v>
      </c>
      <c r="AB15" s="51">
        <v>262</v>
      </c>
    </row>
    <row r="16" spans="1:28" ht="24" customHeight="1" x14ac:dyDescent="0.2">
      <c r="A16" s="18" t="s">
        <v>39</v>
      </c>
      <c r="B16" s="46">
        <v>81</v>
      </c>
      <c r="C16" s="46">
        <v>149</v>
      </c>
      <c r="D16" s="46">
        <v>20</v>
      </c>
      <c r="E16" s="46">
        <v>5</v>
      </c>
      <c r="F16" s="6">
        <f t="shared" si="0"/>
        <v>242</v>
      </c>
      <c r="G16" s="2">
        <f t="shared" si="3"/>
        <v>1049.5</v>
      </c>
      <c r="H16" s="19" t="s">
        <v>15</v>
      </c>
      <c r="I16" s="46">
        <v>68</v>
      </c>
      <c r="J16" s="46">
        <v>162</v>
      </c>
      <c r="K16" s="46">
        <v>18</v>
      </c>
      <c r="L16" s="46">
        <v>4</v>
      </c>
      <c r="M16" s="6">
        <f t="shared" si="1"/>
        <v>242</v>
      </c>
      <c r="N16" s="2">
        <f t="shared" si="4"/>
        <v>1015.5</v>
      </c>
      <c r="O16" s="19" t="s">
        <v>8</v>
      </c>
      <c r="P16" s="46">
        <v>124</v>
      </c>
      <c r="Q16" s="46">
        <v>187</v>
      </c>
      <c r="R16" s="46">
        <v>25</v>
      </c>
      <c r="S16" s="46">
        <v>5</v>
      </c>
      <c r="T16" s="6">
        <f t="shared" si="2"/>
        <v>311.5</v>
      </c>
      <c r="U16" s="2">
        <f t="shared" si="5"/>
        <v>1170</v>
      </c>
      <c r="AB16" s="51">
        <v>270.5</v>
      </c>
    </row>
    <row r="17" spans="1:28" ht="24" customHeight="1" x14ac:dyDescent="0.2">
      <c r="A17" s="18" t="s">
        <v>40</v>
      </c>
      <c r="B17" s="46">
        <v>106</v>
      </c>
      <c r="C17" s="46">
        <v>169</v>
      </c>
      <c r="D17" s="46">
        <v>19</v>
      </c>
      <c r="E17" s="46">
        <v>6</v>
      </c>
      <c r="F17" s="6">
        <f t="shared" si="0"/>
        <v>275</v>
      </c>
      <c r="G17" s="2">
        <f t="shared" si="3"/>
        <v>1058</v>
      </c>
      <c r="H17" s="19" t="s">
        <v>18</v>
      </c>
      <c r="I17" s="46">
        <v>51</v>
      </c>
      <c r="J17" s="46">
        <v>121</v>
      </c>
      <c r="K17" s="46">
        <v>16</v>
      </c>
      <c r="L17" s="46">
        <v>4</v>
      </c>
      <c r="M17" s="6">
        <f t="shared" si="1"/>
        <v>188.5</v>
      </c>
      <c r="N17" s="2">
        <f t="shared" si="4"/>
        <v>930.5</v>
      </c>
      <c r="O17" s="19" t="s">
        <v>10</v>
      </c>
      <c r="P17" s="46">
        <v>179</v>
      </c>
      <c r="Q17" s="46">
        <v>182</v>
      </c>
      <c r="R17" s="46">
        <v>21</v>
      </c>
      <c r="S17" s="46">
        <v>1</v>
      </c>
      <c r="T17" s="6">
        <f t="shared" si="2"/>
        <v>316</v>
      </c>
      <c r="U17" s="2">
        <f t="shared" si="5"/>
        <v>1204</v>
      </c>
      <c r="AB17" s="51">
        <v>289.5</v>
      </c>
    </row>
    <row r="18" spans="1:28" ht="24" customHeight="1" x14ac:dyDescent="0.2">
      <c r="A18" s="18" t="s">
        <v>41</v>
      </c>
      <c r="B18" s="46">
        <v>82</v>
      </c>
      <c r="C18" s="46">
        <v>161</v>
      </c>
      <c r="D18" s="46">
        <v>24</v>
      </c>
      <c r="E18" s="46">
        <v>6</v>
      </c>
      <c r="F18" s="6">
        <f t="shared" si="0"/>
        <v>265</v>
      </c>
      <c r="G18" s="2">
        <f t="shared" si="3"/>
        <v>1050</v>
      </c>
      <c r="H18" s="19" t="s">
        <v>20</v>
      </c>
      <c r="I18" s="46">
        <v>49</v>
      </c>
      <c r="J18" s="46">
        <v>138</v>
      </c>
      <c r="K18" s="46">
        <v>14</v>
      </c>
      <c r="L18" s="46">
        <v>3</v>
      </c>
      <c r="M18" s="6">
        <f t="shared" si="1"/>
        <v>198</v>
      </c>
      <c r="N18" s="2">
        <f t="shared" si="4"/>
        <v>880</v>
      </c>
      <c r="O18" s="19" t="s">
        <v>13</v>
      </c>
      <c r="P18" s="46">
        <v>191</v>
      </c>
      <c r="Q18" s="46">
        <v>192</v>
      </c>
      <c r="R18" s="46">
        <v>20</v>
      </c>
      <c r="S18" s="46">
        <v>2</v>
      </c>
      <c r="T18" s="6">
        <f t="shared" si="2"/>
        <v>332.5</v>
      </c>
      <c r="U18" s="2">
        <f t="shared" si="5"/>
        <v>1248</v>
      </c>
      <c r="AB18" s="51">
        <v>291</v>
      </c>
    </row>
    <row r="19" spans="1:28" ht="24" customHeight="1" thickBot="1" x14ac:dyDescent="0.25">
      <c r="A19" s="21" t="s">
        <v>42</v>
      </c>
      <c r="B19" s="47">
        <v>90</v>
      </c>
      <c r="C19" s="47">
        <v>149</v>
      </c>
      <c r="D19" s="47">
        <v>19</v>
      </c>
      <c r="E19" s="47">
        <v>5</v>
      </c>
      <c r="F19" s="7">
        <f t="shared" si="0"/>
        <v>244.5</v>
      </c>
      <c r="G19" s="3">
        <f t="shared" si="3"/>
        <v>1026.5</v>
      </c>
      <c r="H19" s="20" t="s">
        <v>22</v>
      </c>
      <c r="I19" s="45">
        <v>44</v>
      </c>
      <c r="J19" s="45">
        <v>132</v>
      </c>
      <c r="K19" s="45">
        <v>13</v>
      </c>
      <c r="L19" s="45">
        <v>4</v>
      </c>
      <c r="M19" s="6">
        <f t="shared" si="1"/>
        <v>190</v>
      </c>
      <c r="N19" s="2">
        <f>M16+M17+M18+M19</f>
        <v>818.5</v>
      </c>
      <c r="O19" s="19" t="s">
        <v>16</v>
      </c>
      <c r="P19" s="46">
        <v>222</v>
      </c>
      <c r="Q19" s="46">
        <v>206</v>
      </c>
      <c r="R19" s="46">
        <v>20</v>
      </c>
      <c r="S19" s="46">
        <v>5</v>
      </c>
      <c r="T19" s="6">
        <f t="shared" si="2"/>
        <v>369.5</v>
      </c>
      <c r="U19" s="2">
        <f t="shared" si="5"/>
        <v>1329.5</v>
      </c>
      <c r="AB19" s="51">
        <v>294</v>
      </c>
    </row>
    <row r="20" spans="1:28" ht="24" customHeight="1" x14ac:dyDescent="0.2">
      <c r="A20" s="19" t="s">
        <v>27</v>
      </c>
      <c r="B20" s="45">
        <v>88</v>
      </c>
      <c r="C20" s="45">
        <v>147</v>
      </c>
      <c r="D20" s="45">
        <v>21</v>
      </c>
      <c r="E20" s="45">
        <v>5</v>
      </c>
      <c r="F20" s="8">
        <f t="shared" si="0"/>
        <v>245.5</v>
      </c>
      <c r="G20" s="35"/>
      <c r="H20" s="19" t="s">
        <v>24</v>
      </c>
      <c r="I20" s="46">
        <v>68</v>
      </c>
      <c r="J20" s="46">
        <v>139</v>
      </c>
      <c r="K20" s="46">
        <v>20</v>
      </c>
      <c r="L20" s="46">
        <v>4</v>
      </c>
      <c r="M20" s="8">
        <f t="shared" si="1"/>
        <v>223</v>
      </c>
      <c r="N20" s="2">
        <f>M17+M18+M19+M20</f>
        <v>799.5</v>
      </c>
      <c r="O20" s="19" t="s">
        <v>45</v>
      </c>
      <c r="P20" s="45">
        <v>220</v>
      </c>
      <c r="Q20" s="45">
        <v>196</v>
      </c>
      <c r="R20" s="46">
        <v>20</v>
      </c>
      <c r="S20" s="45">
        <v>4</v>
      </c>
      <c r="T20" s="8">
        <f t="shared" si="2"/>
        <v>356</v>
      </c>
      <c r="U20" s="2">
        <f t="shared" si="5"/>
        <v>1374</v>
      </c>
      <c r="AB20" s="51">
        <v>299</v>
      </c>
    </row>
    <row r="21" spans="1:28" ht="24" customHeight="1" thickBot="1" x14ac:dyDescent="0.25">
      <c r="A21" s="19" t="s">
        <v>28</v>
      </c>
      <c r="B21" s="46">
        <v>81</v>
      </c>
      <c r="C21" s="46">
        <v>159</v>
      </c>
      <c r="D21" s="46">
        <v>21</v>
      </c>
      <c r="E21" s="46">
        <v>3</v>
      </c>
      <c r="F21" s="6">
        <f t="shared" si="0"/>
        <v>249</v>
      </c>
      <c r="G21" s="36"/>
      <c r="H21" s="20" t="s">
        <v>25</v>
      </c>
      <c r="I21" s="46">
        <v>87</v>
      </c>
      <c r="J21" s="46">
        <v>151</v>
      </c>
      <c r="K21" s="46">
        <v>28</v>
      </c>
      <c r="L21" s="46">
        <v>4</v>
      </c>
      <c r="M21" s="6">
        <f t="shared" si="1"/>
        <v>260.5</v>
      </c>
      <c r="N21" s="2">
        <f>M18+M19+M20+M21</f>
        <v>871.5</v>
      </c>
      <c r="O21" s="21" t="s">
        <v>46</v>
      </c>
      <c r="P21" s="47">
        <v>225</v>
      </c>
      <c r="Q21" s="47">
        <v>191</v>
      </c>
      <c r="R21" s="47">
        <v>20</v>
      </c>
      <c r="S21" s="47">
        <v>3</v>
      </c>
      <c r="T21" s="7">
        <f t="shared" si="2"/>
        <v>351</v>
      </c>
      <c r="U21" s="3">
        <f t="shared" si="5"/>
        <v>1409</v>
      </c>
      <c r="AB21" s="51">
        <v>299.5</v>
      </c>
    </row>
    <row r="22" spans="1:28" ht="24" customHeight="1" thickBot="1" x14ac:dyDescent="0.25">
      <c r="A22" s="19" t="s">
        <v>1</v>
      </c>
      <c r="B22" s="46">
        <v>89</v>
      </c>
      <c r="C22" s="46">
        <v>167</v>
      </c>
      <c r="D22" s="46">
        <v>20</v>
      </c>
      <c r="E22" s="46">
        <v>4</v>
      </c>
      <c r="F22" s="6">
        <f t="shared" si="0"/>
        <v>261.5</v>
      </c>
      <c r="G22" s="2"/>
      <c r="H22" s="21" t="s">
        <v>26</v>
      </c>
      <c r="I22" s="47">
        <v>74</v>
      </c>
      <c r="J22" s="47">
        <v>180</v>
      </c>
      <c r="K22" s="47">
        <v>21</v>
      </c>
      <c r="L22" s="47">
        <v>4</v>
      </c>
      <c r="M22" s="6">
        <f t="shared" si="1"/>
        <v>269</v>
      </c>
      <c r="N22" s="3">
        <f>M19+M20+M21+M22</f>
        <v>942.5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50" t="s">
        <v>47</v>
      </c>
      <c r="B23" s="151"/>
      <c r="C23" s="156" t="s">
        <v>50</v>
      </c>
      <c r="D23" s="157"/>
      <c r="E23" s="157"/>
      <c r="F23" s="158"/>
      <c r="G23" s="53">
        <f>MAX(G13:G19)</f>
        <v>1060.5</v>
      </c>
      <c r="H23" s="154" t="s">
        <v>48</v>
      </c>
      <c r="I23" s="155"/>
      <c r="J23" s="147" t="s">
        <v>50</v>
      </c>
      <c r="K23" s="148"/>
      <c r="L23" s="148"/>
      <c r="M23" s="149"/>
      <c r="N23" s="54">
        <f>MAX(N10:N22)</f>
        <v>1073.5</v>
      </c>
      <c r="O23" s="150" t="s">
        <v>49</v>
      </c>
      <c r="P23" s="151"/>
      <c r="Q23" s="156" t="s">
        <v>50</v>
      </c>
      <c r="R23" s="157"/>
      <c r="S23" s="157"/>
      <c r="T23" s="158"/>
      <c r="U23" s="53">
        <f>MAX(U13:U21)</f>
        <v>1409</v>
      </c>
      <c r="AB23" s="1"/>
    </row>
    <row r="24" spans="1:28" ht="13.5" customHeight="1" x14ac:dyDescent="0.2">
      <c r="A24" s="152"/>
      <c r="B24" s="153"/>
      <c r="C24" s="52" t="s">
        <v>72</v>
      </c>
      <c r="D24" s="55"/>
      <c r="E24" s="55"/>
      <c r="F24" s="56" t="s">
        <v>65</v>
      </c>
      <c r="G24" s="57"/>
      <c r="H24" s="152"/>
      <c r="I24" s="153"/>
      <c r="J24" s="52" t="s">
        <v>72</v>
      </c>
      <c r="K24" s="55"/>
      <c r="L24" s="55"/>
      <c r="M24" s="56" t="s">
        <v>75</v>
      </c>
      <c r="N24" s="57"/>
      <c r="O24" s="152"/>
      <c r="P24" s="153"/>
      <c r="Q24" s="52" t="s">
        <v>72</v>
      </c>
      <c r="R24" s="55"/>
      <c r="S24" s="55"/>
      <c r="T24" s="56" t="s">
        <v>71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9" t="s">
        <v>51</v>
      </c>
      <c r="B26" s="159"/>
      <c r="C26" s="159"/>
      <c r="D26" s="159"/>
      <c r="E26" s="15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G6" workbookViewId="0">
      <selection activeCell="U20" sqref="U20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2" t="s">
        <v>38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2"/>
      <c r="U2" s="14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0" t="s">
        <v>54</v>
      </c>
      <c r="B4" s="140"/>
      <c r="C4" s="140"/>
      <c r="D4" s="26"/>
      <c r="E4" s="144" t="str">
        <f>'G-1'!E4:H4</f>
        <v>DE OBRA</v>
      </c>
      <c r="F4" s="144"/>
      <c r="G4" s="144"/>
      <c r="H4" s="14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4" t="s">
        <v>56</v>
      </c>
      <c r="B5" s="134"/>
      <c r="C5" s="134"/>
      <c r="D5" s="144" t="str">
        <f>'G-1'!D5:H5</f>
        <v>CALLE 54 X CARRERA 43</v>
      </c>
      <c r="E5" s="144"/>
      <c r="F5" s="144"/>
      <c r="G5" s="144"/>
      <c r="H5" s="144"/>
      <c r="I5" s="134" t="s">
        <v>53</v>
      </c>
      <c r="J5" s="134"/>
      <c r="K5" s="134"/>
      <c r="L5" s="145">
        <f>'G-1'!L5:N5</f>
        <v>1158</v>
      </c>
      <c r="M5" s="145"/>
      <c r="N5" s="145"/>
      <c r="O5" s="12"/>
      <c r="P5" s="134" t="s">
        <v>57</v>
      </c>
      <c r="Q5" s="134"/>
      <c r="R5" s="134"/>
      <c r="S5" s="143" t="s">
        <v>93</v>
      </c>
      <c r="T5" s="143"/>
      <c r="U5" s="143"/>
    </row>
    <row r="6" spans="1:28" ht="12.75" customHeight="1" x14ac:dyDescent="0.2">
      <c r="A6" s="134" t="s">
        <v>55</v>
      </c>
      <c r="B6" s="134"/>
      <c r="C6" s="134"/>
      <c r="D6" s="141" t="s">
        <v>151</v>
      </c>
      <c r="E6" s="141"/>
      <c r="F6" s="141"/>
      <c r="G6" s="141"/>
      <c r="H6" s="141"/>
      <c r="I6" s="134" t="s">
        <v>59</v>
      </c>
      <c r="J6" s="134"/>
      <c r="K6" s="134"/>
      <c r="L6" s="146">
        <v>4</v>
      </c>
      <c r="M6" s="146"/>
      <c r="N6" s="146"/>
      <c r="O6" s="42"/>
      <c r="P6" s="134" t="s">
        <v>58</v>
      </c>
      <c r="Q6" s="134"/>
      <c r="R6" s="134"/>
      <c r="S6" s="139">
        <f>'G-1'!S6:U6</f>
        <v>42993</v>
      </c>
      <c r="T6" s="139"/>
      <c r="U6" s="139"/>
    </row>
    <row r="7" spans="1:28" ht="7.5" customHeight="1" x14ac:dyDescent="0.2">
      <c r="A7" s="13"/>
      <c r="B7" s="11"/>
      <c r="C7" s="11"/>
      <c r="D7" s="11"/>
      <c r="E7" s="138"/>
      <c r="F7" s="138"/>
      <c r="G7" s="138"/>
      <c r="H7" s="138"/>
      <c r="I7" s="138"/>
      <c r="J7" s="138"/>
      <c r="K7" s="13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2" t="s">
        <v>36</v>
      </c>
      <c r="B8" s="135" t="s">
        <v>34</v>
      </c>
      <c r="C8" s="136"/>
      <c r="D8" s="136"/>
      <c r="E8" s="137"/>
      <c r="F8" s="132" t="s">
        <v>35</v>
      </c>
      <c r="G8" s="132" t="s">
        <v>37</v>
      </c>
      <c r="H8" s="132" t="s">
        <v>36</v>
      </c>
      <c r="I8" s="135" t="s">
        <v>34</v>
      </c>
      <c r="J8" s="136"/>
      <c r="K8" s="136"/>
      <c r="L8" s="137"/>
      <c r="M8" s="132" t="s">
        <v>35</v>
      </c>
      <c r="N8" s="132" t="s">
        <v>37</v>
      </c>
      <c r="O8" s="132" t="s">
        <v>36</v>
      </c>
      <c r="P8" s="135" t="s">
        <v>34</v>
      </c>
      <c r="Q8" s="136"/>
      <c r="R8" s="136"/>
      <c r="S8" s="137"/>
      <c r="T8" s="132" t="s">
        <v>35</v>
      </c>
      <c r="U8" s="132" t="s">
        <v>37</v>
      </c>
    </row>
    <row r="9" spans="1:28" ht="12" customHeight="1" x14ac:dyDescent="0.2">
      <c r="A9" s="133"/>
      <c r="B9" s="15" t="s">
        <v>52</v>
      </c>
      <c r="C9" s="15" t="s">
        <v>0</v>
      </c>
      <c r="D9" s="15" t="s">
        <v>2</v>
      </c>
      <c r="E9" s="16" t="s">
        <v>3</v>
      </c>
      <c r="F9" s="133"/>
      <c r="G9" s="133"/>
      <c r="H9" s="133"/>
      <c r="I9" s="17" t="s">
        <v>52</v>
      </c>
      <c r="J9" s="17" t="s">
        <v>0</v>
      </c>
      <c r="K9" s="15" t="s">
        <v>2</v>
      </c>
      <c r="L9" s="16" t="s">
        <v>3</v>
      </c>
      <c r="M9" s="133"/>
      <c r="N9" s="133"/>
      <c r="O9" s="133"/>
      <c r="P9" s="17" t="s">
        <v>52</v>
      </c>
      <c r="Q9" s="17" t="s">
        <v>0</v>
      </c>
      <c r="R9" s="15" t="s">
        <v>2</v>
      </c>
      <c r="S9" s="16" t="s">
        <v>3</v>
      </c>
      <c r="T9" s="133"/>
      <c r="U9" s="133"/>
    </row>
    <row r="10" spans="1:28" ht="24" customHeight="1" x14ac:dyDescent="0.2">
      <c r="A10" s="18" t="s">
        <v>11</v>
      </c>
      <c r="B10" s="46">
        <v>164</v>
      </c>
      <c r="C10" s="46">
        <v>281</v>
      </c>
      <c r="D10" s="46">
        <v>35</v>
      </c>
      <c r="E10" s="46">
        <v>4</v>
      </c>
      <c r="F10" s="48">
        <f>B10*0.5+C10*1+D10*2+E10*2.5</f>
        <v>443</v>
      </c>
      <c r="G10" s="2"/>
      <c r="H10" s="19" t="s">
        <v>4</v>
      </c>
      <c r="I10" s="46">
        <v>97</v>
      </c>
      <c r="J10" s="46">
        <v>297</v>
      </c>
      <c r="K10" s="46">
        <v>33</v>
      </c>
      <c r="L10" s="46">
        <v>8</v>
      </c>
      <c r="M10" s="6">
        <f>I10*0.5+J10*1+K10*2+L10*2.5</f>
        <v>431.5</v>
      </c>
      <c r="N10" s="9">
        <f>F20+F21+F22+M10</f>
        <v>1711.5</v>
      </c>
      <c r="O10" s="19" t="s">
        <v>43</v>
      </c>
      <c r="P10" s="46">
        <v>17</v>
      </c>
      <c r="Q10" s="46">
        <v>319</v>
      </c>
      <c r="R10" s="46">
        <v>34</v>
      </c>
      <c r="S10" s="46">
        <v>9</v>
      </c>
      <c r="T10" s="6">
        <f>P10*0.5+Q10*1+R10*2+S10*2.5</f>
        <v>418</v>
      </c>
      <c r="U10" s="10"/>
      <c r="W10" s="1"/>
      <c r="X10" s="1"/>
      <c r="Y10" s="1" t="s">
        <v>84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140</v>
      </c>
      <c r="C11" s="46">
        <v>293</v>
      </c>
      <c r="D11" s="46">
        <v>33</v>
      </c>
      <c r="E11" s="46">
        <v>8</v>
      </c>
      <c r="F11" s="6">
        <f t="shared" ref="F11:F22" si="0">B11*0.5+C11*1+D11*2+E11*2.5</f>
        <v>449</v>
      </c>
      <c r="G11" s="2"/>
      <c r="H11" s="19" t="s">
        <v>5</v>
      </c>
      <c r="I11" s="46">
        <v>85</v>
      </c>
      <c r="J11" s="46">
        <v>319</v>
      </c>
      <c r="K11" s="46">
        <v>26</v>
      </c>
      <c r="L11" s="46">
        <v>5</v>
      </c>
      <c r="M11" s="6">
        <f t="shared" ref="M11:M22" si="1">I11*0.5+J11*1+K11*2+L11*2.5</f>
        <v>426</v>
      </c>
      <c r="N11" s="9">
        <f>F21+F22+M10+M11</f>
        <v>1726</v>
      </c>
      <c r="O11" s="19" t="s">
        <v>44</v>
      </c>
      <c r="P11" s="46">
        <v>119</v>
      </c>
      <c r="Q11" s="46">
        <v>324</v>
      </c>
      <c r="R11" s="46">
        <v>39</v>
      </c>
      <c r="S11" s="46">
        <v>11</v>
      </c>
      <c r="T11" s="6">
        <f t="shared" ref="T11:T21" si="2">P11*0.5+Q11*1+R11*2+S11*2.5</f>
        <v>489</v>
      </c>
      <c r="U11" s="2"/>
      <c r="W11" s="1"/>
      <c r="X11" s="1"/>
      <c r="Y11" s="1" t="s">
        <v>66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122</v>
      </c>
      <c r="C12" s="46">
        <v>305</v>
      </c>
      <c r="D12" s="46">
        <v>36</v>
      </c>
      <c r="E12" s="46">
        <v>7</v>
      </c>
      <c r="F12" s="6">
        <f t="shared" si="0"/>
        <v>455.5</v>
      </c>
      <c r="G12" s="2"/>
      <c r="H12" s="19" t="s">
        <v>6</v>
      </c>
      <c r="I12" s="46">
        <v>84</v>
      </c>
      <c r="J12" s="46">
        <v>331</v>
      </c>
      <c r="K12" s="46">
        <v>31</v>
      </c>
      <c r="L12" s="46">
        <v>3</v>
      </c>
      <c r="M12" s="6">
        <f t="shared" si="1"/>
        <v>442.5</v>
      </c>
      <c r="N12" s="2">
        <f>F22+M10+M11+M12</f>
        <v>1744.5</v>
      </c>
      <c r="O12" s="19" t="s">
        <v>32</v>
      </c>
      <c r="P12" s="46">
        <v>111</v>
      </c>
      <c r="Q12" s="46">
        <v>314</v>
      </c>
      <c r="R12" s="46">
        <v>36</v>
      </c>
      <c r="S12" s="46">
        <v>12</v>
      </c>
      <c r="T12" s="6">
        <f t="shared" si="2"/>
        <v>471.5</v>
      </c>
      <c r="U12" s="2"/>
      <c r="W12" s="1"/>
      <c r="X12" s="1"/>
      <c r="Y12" s="1" t="s">
        <v>67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110</v>
      </c>
      <c r="C13" s="46">
        <v>255</v>
      </c>
      <c r="D13" s="46">
        <v>33</v>
      </c>
      <c r="E13" s="46">
        <v>6</v>
      </c>
      <c r="F13" s="6">
        <f t="shared" si="0"/>
        <v>391</v>
      </c>
      <c r="G13" s="2">
        <f>F10+F11+F12+F13</f>
        <v>1738.5</v>
      </c>
      <c r="H13" s="19" t="s">
        <v>7</v>
      </c>
      <c r="I13" s="46">
        <v>73</v>
      </c>
      <c r="J13" s="46">
        <v>306</v>
      </c>
      <c r="K13" s="46">
        <v>35</v>
      </c>
      <c r="L13" s="46">
        <v>5</v>
      </c>
      <c r="M13" s="6">
        <f t="shared" si="1"/>
        <v>425</v>
      </c>
      <c r="N13" s="2">
        <f t="shared" ref="N13:N18" si="3">M10+M11+M12+M13</f>
        <v>1725</v>
      </c>
      <c r="O13" s="19" t="s">
        <v>33</v>
      </c>
      <c r="P13" s="46">
        <v>110</v>
      </c>
      <c r="Q13" s="46">
        <v>318</v>
      </c>
      <c r="R13" s="46">
        <v>33</v>
      </c>
      <c r="S13" s="46">
        <v>8</v>
      </c>
      <c r="T13" s="6">
        <f t="shared" si="2"/>
        <v>459</v>
      </c>
      <c r="U13" s="2">
        <f t="shared" ref="U13:U21" si="4">T10+T11+T12+T13</f>
        <v>1837.5</v>
      </c>
      <c r="W13" s="1" t="s">
        <v>88</v>
      </c>
      <c r="X13" s="51">
        <v>1077.5</v>
      </c>
      <c r="Y13" s="1" t="s">
        <v>79</v>
      </c>
      <c r="Z13" s="51">
        <v>950</v>
      </c>
      <c r="AA13" s="1" t="s">
        <v>76</v>
      </c>
      <c r="AB13" s="51">
        <v>0</v>
      </c>
    </row>
    <row r="14" spans="1:28" ht="24" customHeight="1" x14ac:dyDescent="0.2">
      <c r="A14" s="18" t="s">
        <v>21</v>
      </c>
      <c r="B14" s="46">
        <v>107</v>
      </c>
      <c r="C14" s="46">
        <v>270</v>
      </c>
      <c r="D14" s="46">
        <v>40</v>
      </c>
      <c r="E14" s="46">
        <v>8</v>
      </c>
      <c r="F14" s="6">
        <f t="shared" si="0"/>
        <v>423.5</v>
      </c>
      <c r="G14" s="2">
        <f t="shared" ref="G14:G19" si="5">F11+F12+F13+F14</f>
        <v>1719</v>
      </c>
      <c r="H14" s="19" t="s">
        <v>9</v>
      </c>
      <c r="I14" s="46">
        <v>69</v>
      </c>
      <c r="J14" s="46">
        <v>294</v>
      </c>
      <c r="K14" s="46">
        <v>33</v>
      </c>
      <c r="L14" s="46">
        <v>4</v>
      </c>
      <c r="M14" s="6">
        <f t="shared" si="1"/>
        <v>404.5</v>
      </c>
      <c r="N14" s="2">
        <f t="shared" si="3"/>
        <v>1698</v>
      </c>
      <c r="O14" s="19" t="s">
        <v>29</v>
      </c>
      <c r="P14" s="45">
        <v>104</v>
      </c>
      <c r="Q14" s="45">
        <v>321</v>
      </c>
      <c r="R14" s="45">
        <v>30</v>
      </c>
      <c r="S14" s="45">
        <v>5</v>
      </c>
      <c r="T14" s="6">
        <f t="shared" si="2"/>
        <v>445.5</v>
      </c>
      <c r="U14" s="2">
        <f t="shared" si="4"/>
        <v>1865</v>
      </c>
      <c r="W14" s="1" t="s">
        <v>86</v>
      </c>
      <c r="X14" s="51">
        <v>1084</v>
      </c>
      <c r="Y14" s="1" t="s">
        <v>74</v>
      </c>
      <c r="Z14" s="51">
        <v>986</v>
      </c>
      <c r="AA14" s="1" t="s">
        <v>77</v>
      </c>
      <c r="AB14" s="51">
        <v>0</v>
      </c>
    </row>
    <row r="15" spans="1:28" ht="24" customHeight="1" x14ac:dyDescent="0.2">
      <c r="A15" s="18" t="s">
        <v>23</v>
      </c>
      <c r="B15" s="46">
        <v>102</v>
      </c>
      <c r="C15" s="46">
        <v>276</v>
      </c>
      <c r="D15" s="46">
        <v>34</v>
      </c>
      <c r="E15" s="46">
        <v>11</v>
      </c>
      <c r="F15" s="6">
        <f t="shared" si="0"/>
        <v>422.5</v>
      </c>
      <c r="G15" s="2">
        <f t="shared" si="5"/>
        <v>1692.5</v>
      </c>
      <c r="H15" s="19" t="s">
        <v>12</v>
      </c>
      <c r="I15" s="46">
        <v>64</v>
      </c>
      <c r="J15" s="46">
        <v>279</v>
      </c>
      <c r="K15" s="46">
        <v>32</v>
      </c>
      <c r="L15" s="46">
        <v>5</v>
      </c>
      <c r="M15" s="6">
        <f t="shared" si="1"/>
        <v>387.5</v>
      </c>
      <c r="N15" s="2">
        <f t="shared" si="3"/>
        <v>1659.5</v>
      </c>
      <c r="O15" s="18" t="s">
        <v>30</v>
      </c>
      <c r="P15" s="46">
        <v>124</v>
      </c>
      <c r="Q15" s="46">
        <v>341</v>
      </c>
      <c r="R15" s="46">
        <v>34</v>
      </c>
      <c r="S15" s="46">
        <v>8</v>
      </c>
      <c r="T15" s="6">
        <f t="shared" si="2"/>
        <v>491</v>
      </c>
      <c r="U15" s="2">
        <f t="shared" si="4"/>
        <v>1867</v>
      </c>
      <c r="W15" s="1" t="s">
        <v>83</v>
      </c>
      <c r="X15" s="51">
        <v>1088</v>
      </c>
      <c r="Y15" s="1" t="s">
        <v>63</v>
      </c>
      <c r="Z15" s="51">
        <v>1007</v>
      </c>
      <c r="AA15" s="1" t="s">
        <v>80</v>
      </c>
      <c r="AB15" s="51">
        <v>0</v>
      </c>
    </row>
    <row r="16" spans="1:28" ht="24" customHeight="1" x14ac:dyDescent="0.2">
      <c r="A16" s="18" t="s">
        <v>39</v>
      </c>
      <c r="B16" s="46">
        <v>94</v>
      </c>
      <c r="C16" s="46">
        <v>277</v>
      </c>
      <c r="D16" s="46">
        <v>27</v>
      </c>
      <c r="E16" s="46">
        <v>11</v>
      </c>
      <c r="F16" s="6">
        <f t="shared" si="0"/>
        <v>405.5</v>
      </c>
      <c r="G16" s="2">
        <f t="shared" si="5"/>
        <v>1642.5</v>
      </c>
      <c r="H16" s="19" t="s">
        <v>15</v>
      </c>
      <c r="I16" s="46">
        <v>70</v>
      </c>
      <c r="J16" s="46">
        <v>287</v>
      </c>
      <c r="K16" s="46">
        <v>30</v>
      </c>
      <c r="L16" s="46">
        <v>4</v>
      </c>
      <c r="M16" s="6">
        <f t="shared" si="1"/>
        <v>392</v>
      </c>
      <c r="N16" s="2">
        <f t="shared" si="3"/>
        <v>1609</v>
      </c>
      <c r="O16" s="19" t="s">
        <v>8</v>
      </c>
      <c r="P16" s="46">
        <v>117</v>
      </c>
      <c r="Q16" s="46">
        <v>305</v>
      </c>
      <c r="R16" s="46">
        <v>29</v>
      </c>
      <c r="S16" s="46">
        <v>6</v>
      </c>
      <c r="T16" s="6">
        <f t="shared" si="2"/>
        <v>436.5</v>
      </c>
      <c r="U16" s="2">
        <f t="shared" si="4"/>
        <v>1832</v>
      </c>
      <c r="W16" s="1" t="s">
        <v>81</v>
      </c>
      <c r="X16" s="51">
        <v>1121.5</v>
      </c>
      <c r="Y16" s="1" t="s">
        <v>75</v>
      </c>
      <c r="Z16" s="51">
        <v>1015.5</v>
      </c>
      <c r="AA16" s="1" t="s">
        <v>82</v>
      </c>
      <c r="AB16" s="51">
        <v>0</v>
      </c>
    </row>
    <row r="17" spans="1:28" ht="24" customHeight="1" x14ac:dyDescent="0.2">
      <c r="A17" s="18" t="s">
        <v>40</v>
      </c>
      <c r="B17" s="46">
        <v>105</v>
      </c>
      <c r="C17" s="46">
        <v>262</v>
      </c>
      <c r="D17" s="46">
        <v>27</v>
      </c>
      <c r="E17" s="46">
        <v>9</v>
      </c>
      <c r="F17" s="6">
        <f t="shared" si="0"/>
        <v>391</v>
      </c>
      <c r="G17" s="2">
        <f t="shared" si="5"/>
        <v>1642.5</v>
      </c>
      <c r="H17" s="19" t="s">
        <v>18</v>
      </c>
      <c r="I17" s="46">
        <v>89</v>
      </c>
      <c r="J17" s="46">
        <v>321</v>
      </c>
      <c r="K17" s="46">
        <v>24</v>
      </c>
      <c r="L17" s="46">
        <v>6</v>
      </c>
      <c r="M17" s="6">
        <f t="shared" si="1"/>
        <v>428.5</v>
      </c>
      <c r="N17" s="2">
        <f t="shared" si="3"/>
        <v>1612.5</v>
      </c>
      <c r="O17" s="19" t="s">
        <v>10</v>
      </c>
      <c r="P17" s="46">
        <v>126</v>
      </c>
      <c r="Q17" s="46">
        <v>333</v>
      </c>
      <c r="R17" s="46">
        <v>33</v>
      </c>
      <c r="S17" s="46">
        <v>5</v>
      </c>
      <c r="T17" s="6">
        <f t="shared" si="2"/>
        <v>474.5</v>
      </c>
      <c r="U17" s="2">
        <f t="shared" si="4"/>
        <v>1847.5</v>
      </c>
      <c r="W17" s="1" t="s">
        <v>78</v>
      </c>
      <c r="X17" s="51">
        <v>1162.5</v>
      </c>
      <c r="Y17" s="1" t="s">
        <v>73</v>
      </c>
      <c r="Z17" s="51">
        <v>1028.5</v>
      </c>
      <c r="AA17" s="1" t="s">
        <v>85</v>
      </c>
      <c r="AB17" s="51">
        <v>0</v>
      </c>
    </row>
    <row r="18" spans="1:28" ht="24" customHeight="1" x14ac:dyDescent="0.2">
      <c r="A18" s="18" t="s">
        <v>41</v>
      </c>
      <c r="B18" s="46">
        <v>114</v>
      </c>
      <c r="C18" s="46">
        <v>287</v>
      </c>
      <c r="D18" s="46">
        <v>29</v>
      </c>
      <c r="E18" s="46">
        <v>12</v>
      </c>
      <c r="F18" s="6">
        <f t="shared" si="0"/>
        <v>432</v>
      </c>
      <c r="G18" s="2">
        <f t="shared" si="5"/>
        <v>1651</v>
      </c>
      <c r="H18" s="19" t="s">
        <v>20</v>
      </c>
      <c r="I18" s="46">
        <v>106</v>
      </c>
      <c r="J18" s="46">
        <v>329</v>
      </c>
      <c r="K18" s="46">
        <v>27</v>
      </c>
      <c r="L18" s="46">
        <v>7</v>
      </c>
      <c r="M18" s="6">
        <f t="shared" si="1"/>
        <v>453.5</v>
      </c>
      <c r="N18" s="2">
        <f t="shared" si="3"/>
        <v>1661.5</v>
      </c>
      <c r="O18" s="19" t="s">
        <v>13</v>
      </c>
      <c r="P18" s="46">
        <v>138</v>
      </c>
      <c r="Q18" s="46">
        <v>339</v>
      </c>
      <c r="R18" s="46">
        <v>29</v>
      </c>
      <c r="S18" s="46">
        <v>2</v>
      </c>
      <c r="T18" s="6">
        <f t="shared" si="2"/>
        <v>471</v>
      </c>
      <c r="U18" s="2">
        <f t="shared" si="4"/>
        <v>1873</v>
      </c>
      <c r="W18" s="1" t="s">
        <v>65</v>
      </c>
      <c r="X18" s="51">
        <v>1171</v>
      </c>
      <c r="Y18" s="1" t="s">
        <v>87</v>
      </c>
      <c r="Z18" s="51">
        <v>1031</v>
      </c>
      <c r="AA18" s="1" t="s">
        <v>68</v>
      </c>
      <c r="AB18" s="51">
        <v>0</v>
      </c>
    </row>
    <row r="19" spans="1:28" ht="24" customHeight="1" thickBot="1" x14ac:dyDescent="0.25">
      <c r="A19" s="21" t="s">
        <v>42</v>
      </c>
      <c r="B19" s="47">
        <v>105</v>
      </c>
      <c r="C19" s="47">
        <v>284</v>
      </c>
      <c r="D19" s="47">
        <v>27</v>
      </c>
      <c r="E19" s="47">
        <v>9</v>
      </c>
      <c r="F19" s="7">
        <f t="shared" si="0"/>
        <v>413</v>
      </c>
      <c r="G19" s="3">
        <f t="shared" si="5"/>
        <v>1641.5</v>
      </c>
      <c r="H19" s="20" t="s">
        <v>22</v>
      </c>
      <c r="I19" s="46">
        <v>94</v>
      </c>
      <c r="J19" s="45">
        <v>319</v>
      </c>
      <c r="K19" s="45">
        <v>27</v>
      </c>
      <c r="L19" s="45">
        <v>3</v>
      </c>
      <c r="M19" s="6">
        <f t="shared" si="1"/>
        <v>427.5</v>
      </c>
      <c r="N19" s="2">
        <f>M16+M17+M18+M19</f>
        <v>1701.5</v>
      </c>
      <c r="O19" s="19" t="s">
        <v>16</v>
      </c>
      <c r="P19" s="46">
        <v>140</v>
      </c>
      <c r="Q19" s="46">
        <v>342</v>
      </c>
      <c r="R19" s="46">
        <v>24</v>
      </c>
      <c r="S19" s="46">
        <v>2</v>
      </c>
      <c r="T19" s="6">
        <f t="shared" si="2"/>
        <v>465</v>
      </c>
      <c r="U19" s="2">
        <f t="shared" si="4"/>
        <v>1847</v>
      </c>
      <c r="W19" s="1" t="s">
        <v>64</v>
      </c>
      <c r="X19" s="51">
        <v>1205.5</v>
      </c>
      <c r="Y19" s="1" t="s">
        <v>89</v>
      </c>
      <c r="Z19" s="51">
        <v>1036.5</v>
      </c>
      <c r="AA19" s="1" t="s">
        <v>90</v>
      </c>
      <c r="AB19" s="51">
        <v>0</v>
      </c>
    </row>
    <row r="20" spans="1:28" ht="24" customHeight="1" x14ac:dyDescent="0.2">
      <c r="A20" s="19" t="s">
        <v>27</v>
      </c>
      <c r="B20" s="45">
        <v>97</v>
      </c>
      <c r="C20" s="45">
        <v>299</v>
      </c>
      <c r="D20" s="45">
        <v>27</v>
      </c>
      <c r="E20" s="45">
        <v>4</v>
      </c>
      <c r="F20" s="8">
        <f t="shared" si="0"/>
        <v>411.5</v>
      </c>
      <c r="G20" s="35"/>
      <c r="H20" s="19" t="s">
        <v>24</v>
      </c>
      <c r="I20" s="45">
        <v>86</v>
      </c>
      <c r="J20" s="46">
        <v>317</v>
      </c>
      <c r="K20" s="46">
        <v>30</v>
      </c>
      <c r="L20" s="46">
        <v>10</v>
      </c>
      <c r="M20" s="8">
        <f t="shared" si="1"/>
        <v>445</v>
      </c>
      <c r="N20" s="2">
        <f>M17+M18+M19+M20</f>
        <v>1754.5</v>
      </c>
      <c r="O20" s="19" t="s">
        <v>45</v>
      </c>
      <c r="P20" s="45">
        <v>136</v>
      </c>
      <c r="Q20" s="45">
        <v>359</v>
      </c>
      <c r="R20" s="45">
        <v>29</v>
      </c>
      <c r="S20" s="45">
        <v>1</v>
      </c>
      <c r="T20" s="8">
        <f t="shared" si="2"/>
        <v>487.5</v>
      </c>
      <c r="U20" s="2">
        <f t="shared" si="4"/>
        <v>1898</v>
      </c>
      <c r="W20" s="1"/>
      <c r="X20" s="1"/>
      <c r="Y20" s="1" t="s">
        <v>91</v>
      </c>
      <c r="Z20" s="51">
        <v>1058.5</v>
      </c>
      <c r="AA20" s="1" t="s">
        <v>69</v>
      </c>
      <c r="AB20" s="51">
        <v>0</v>
      </c>
    </row>
    <row r="21" spans="1:28" ht="24" customHeight="1" thickBot="1" x14ac:dyDescent="0.25">
      <c r="A21" s="19" t="s">
        <v>28</v>
      </c>
      <c r="B21" s="46">
        <v>84</v>
      </c>
      <c r="C21" s="46">
        <v>309</v>
      </c>
      <c r="D21" s="46">
        <v>29</v>
      </c>
      <c r="E21" s="46">
        <v>6</v>
      </c>
      <c r="F21" s="6">
        <f t="shared" si="0"/>
        <v>424</v>
      </c>
      <c r="G21" s="36"/>
      <c r="H21" s="20" t="s">
        <v>25</v>
      </c>
      <c r="I21" s="46">
        <v>81</v>
      </c>
      <c r="J21" s="46">
        <v>319</v>
      </c>
      <c r="K21" s="46">
        <v>26</v>
      </c>
      <c r="L21" s="46">
        <v>7</v>
      </c>
      <c r="M21" s="6">
        <f t="shared" si="1"/>
        <v>429</v>
      </c>
      <c r="N21" s="2">
        <f>M18+M19+M20+M21</f>
        <v>1755</v>
      </c>
      <c r="O21" s="21" t="s">
        <v>46</v>
      </c>
      <c r="P21" s="47">
        <v>131</v>
      </c>
      <c r="Q21" s="47">
        <v>344</v>
      </c>
      <c r="R21" s="47">
        <v>24</v>
      </c>
      <c r="S21" s="47">
        <v>1</v>
      </c>
      <c r="T21" s="7">
        <f t="shared" si="2"/>
        <v>460</v>
      </c>
      <c r="U21" s="3">
        <f t="shared" si="4"/>
        <v>1883.5</v>
      </c>
      <c r="W21" s="1"/>
      <c r="X21" s="1"/>
      <c r="Y21" s="1" t="s">
        <v>70</v>
      </c>
      <c r="Z21" s="51">
        <v>1091.5</v>
      </c>
      <c r="AA21" s="1" t="s">
        <v>71</v>
      </c>
      <c r="AB21" s="51">
        <v>0</v>
      </c>
    </row>
    <row r="22" spans="1:28" ht="24" customHeight="1" thickBot="1" x14ac:dyDescent="0.25">
      <c r="A22" s="19" t="s">
        <v>1</v>
      </c>
      <c r="B22" s="46">
        <v>76</v>
      </c>
      <c r="C22" s="46">
        <v>334</v>
      </c>
      <c r="D22" s="46">
        <v>25</v>
      </c>
      <c r="E22" s="46">
        <v>9</v>
      </c>
      <c r="F22" s="6">
        <f t="shared" si="0"/>
        <v>444.5</v>
      </c>
      <c r="G22" s="2"/>
      <c r="H22" s="21" t="s">
        <v>26</v>
      </c>
      <c r="I22" s="46">
        <v>106</v>
      </c>
      <c r="J22" s="47">
        <v>315</v>
      </c>
      <c r="K22" s="47">
        <v>22</v>
      </c>
      <c r="L22" s="47">
        <v>7</v>
      </c>
      <c r="M22" s="6">
        <f t="shared" si="1"/>
        <v>429.5</v>
      </c>
      <c r="N22" s="3">
        <f>M19+M20+M21+M22</f>
        <v>1731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51">
        <v>1132</v>
      </c>
      <c r="AA22" s="1"/>
      <c r="AB22" s="51"/>
    </row>
    <row r="23" spans="1:28" ht="13.5" customHeight="1" x14ac:dyDescent="0.2">
      <c r="A23" s="150" t="s">
        <v>47</v>
      </c>
      <c r="B23" s="151"/>
      <c r="C23" s="156" t="s">
        <v>50</v>
      </c>
      <c r="D23" s="157"/>
      <c r="E23" s="157"/>
      <c r="F23" s="158"/>
      <c r="G23" s="53">
        <f>MAX(G13:G19)</f>
        <v>1738.5</v>
      </c>
      <c r="H23" s="154" t="s">
        <v>48</v>
      </c>
      <c r="I23" s="155"/>
      <c r="J23" s="147" t="s">
        <v>50</v>
      </c>
      <c r="K23" s="148"/>
      <c r="L23" s="148"/>
      <c r="M23" s="149"/>
      <c r="N23" s="54">
        <f>MAX(N10:N22)</f>
        <v>1755</v>
      </c>
      <c r="O23" s="150" t="s">
        <v>49</v>
      </c>
      <c r="P23" s="151"/>
      <c r="Q23" s="156" t="s">
        <v>50</v>
      </c>
      <c r="R23" s="157"/>
      <c r="S23" s="157"/>
      <c r="T23" s="158"/>
      <c r="U23" s="53">
        <f>MAX(U13:U21)</f>
        <v>1898</v>
      </c>
      <c r="W23" s="1"/>
      <c r="X23" s="1"/>
      <c r="Y23" s="1"/>
      <c r="Z23" s="1"/>
      <c r="AA23" s="1"/>
      <c r="AB23" s="1"/>
    </row>
    <row r="24" spans="1:28" ht="13.5" customHeight="1" x14ac:dyDescent="0.2">
      <c r="A24" s="152"/>
      <c r="B24" s="153"/>
      <c r="C24" s="52" t="s">
        <v>72</v>
      </c>
      <c r="D24" s="55"/>
      <c r="E24" s="55"/>
      <c r="F24" s="56" t="s">
        <v>64</v>
      </c>
      <c r="G24" s="57"/>
      <c r="H24" s="152"/>
      <c r="I24" s="153"/>
      <c r="J24" s="52" t="s">
        <v>72</v>
      </c>
      <c r="K24" s="55"/>
      <c r="L24" s="55"/>
      <c r="M24" s="56" t="s">
        <v>91</v>
      </c>
      <c r="N24" s="57"/>
      <c r="O24" s="152"/>
      <c r="P24" s="153"/>
      <c r="Q24" s="52" t="s">
        <v>72</v>
      </c>
      <c r="R24" s="55"/>
      <c r="S24" s="55"/>
      <c r="T24" s="56" t="s">
        <v>69</v>
      </c>
      <c r="U24" s="57"/>
      <c r="W24" s="1"/>
      <c r="X24" s="1"/>
      <c r="Y24" s="58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9" t="s">
        <v>51</v>
      </c>
      <c r="B26" s="159"/>
      <c r="C26" s="159"/>
      <c r="D26" s="159"/>
      <c r="E26" s="15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E19" workbookViewId="0">
      <selection activeCell="P27" sqref="P27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42" t="s">
        <v>61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2"/>
      <c r="Q3" s="142"/>
      <c r="R3" s="142"/>
      <c r="S3" s="142"/>
      <c r="T3" s="142"/>
      <c r="U3" s="142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40" t="s">
        <v>54</v>
      </c>
      <c r="B5" s="140"/>
      <c r="C5" s="140"/>
      <c r="D5" s="26"/>
      <c r="E5" s="144" t="str">
        <f>'G-1'!E4:H4</f>
        <v>DE OBRA</v>
      </c>
      <c r="F5" s="144"/>
      <c r="G5" s="144"/>
      <c r="H5" s="144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34" t="s">
        <v>56</v>
      </c>
      <c r="B6" s="134"/>
      <c r="C6" s="134"/>
      <c r="D6" s="144" t="str">
        <f>'G-1'!D5:H5</f>
        <v>CALLE 54 X CARRERA 43</v>
      </c>
      <c r="E6" s="144"/>
      <c r="F6" s="144"/>
      <c r="G6" s="144"/>
      <c r="H6" s="144"/>
      <c r="I6" s="134" t="s">
        <v>53</v>
      </c>
      <c r="J6" s="134"/>
      <c r="K6" s="134"/>
      <c r="L6" s="145">
        <f>'G-1'!L5:N5</f>
        <v>1158</v>
      </c>
      <c r="M6" s="145"/>
      <c r="N6" s="145"/>
      <c r="O6" s="12"/>
      <c r="P6" s="134" t="s">
        <v>58</v>
      </c>
      <c r="Q6" s="134"/>
      <c r="R6" s="134"/>
      <c r="S6" s="160">
        <f>'G-1'!S6:U6</f>
        <v>42993</v>
      </c>
      <c r="T6" s="160"/>
      <c r="U6" s="160"/>
    </row>
    <row r="7" spans="1:28" ht="7.5" customHeight="1" x14ac:dyDescent="0.2">
      <c r="A7" s="13"/>
      <c r="B7" s="11"/>
      <c r="C7" s="11"/>
      <c r="D7" s="11"/>
      <c r="E7" s="138"/>
      <c r="F7" s="138"/>
      <c r="G7" s="138"/>
      <c r="H7" s="138"/>
      <c r="I7" s="138"/>
      <c r="J7" s="138"/>
      <c r="K7" s="13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2" t="s">
        <v>36</v>
      </c>
      <c r="B8" s="135" t="s">
        <v>34</v>
      </c>
      <c r="C8" s="136"/>
      <c r="D8" s="136"/>
      <c r="E8" s="137"/>
      <c r="F8" s="132" t="s">
        <v>35</v>
      </c>
      <c r="G8" s="132" t="s">
        <v>37</v>
      </c>
      <c r="H8" s="132" t="s">
        <v>36</v>
      </c>
      <c r="I8" s="135" t="s">
        <v>34</v>
      </c>
      <c r="J8" s="136"/>
      <c r="K8" s="136"/>
      <c r="L8" s="137"/>
      <c r="M8" s="132" t="s">
        <v>35</v>
      </c>
      <c r="N8" s="132" t="s">
        <v>37</v>
      </c>
      <c r="O8" s="132" t="s">
        <v>36</v>
      </c>
      <c r="P8" s="135" t="s">
        <v>34</v>
      </c>
      <c r="Q8" s="136"/>
      <c r="R8" s="136"/>
      <c r="S8" s="137"/>
      <c r="T8" s="132" t="s">
        <v>35</v>
      </c>
      <c r="U8" s="132" t="s">
        <v>37</v>
      </c>
    </row>
    <row r="9" spans="1:28" ht="12" customHeight="1" x14ac:dyDescent="0.2">
      <c r="A9" s="133"/>
      <c r="B9" s="15" t="s">
        <v>52</v>
      </c>
      <c r="C9" s="15" t="s">
        <v>0</v>
      </c>
      <c r="D9" s="15" t="s">
        <v>2</v>
      </c>
      <c r="E9" s="16" t="s">
        <v>3</v>
      </c>
      <c r="F9" s="133"/>
      <c r="G9" s="133"/>
      <c r="H9" s="133"/>
      <c r="I9" s="17" t="s">
        <v>52</v>
      </c>
      <c r="J9" s="17" t="s">
        <v>0</v>
      </c>
      <c r="K9" s="15" t="s">
        <v>2</v>
      </c>
      <c r="L9" s="16" t="s">
        <v>3</v>
      </c>
      <c r="M9" s="133"/>
      <c r="N9" s="133"/>
      <c r="O9" s="133"/>
      <c r="P9" s="17" t="s">
        <v>52</v>
      </c>
      <c r="Q9" s="17" t="s">
        <v>0</v>
      </c>
      <c r="R9" s="15" t="s">
        <v>2</v>
      </c>
      <c r="S9" s="16" t="s">
        <v>3</v>
      </c>
      <c r="T9" s="133"/>
      <c r="U9" s="133"/>
    </row>
    <row r="10" spans="1:28" ht="24" customHeight="1" x14ac:dyDescent="0.2">
      <c r="A10" s="18" t="s">
        <v>11</v>
      </c>
      <c r="B10" s="46">
        <f>'G-1'!B10+'G-4'!B10</f>
        <v>245</v>
      </c>
      <c r="C10" s="46">
        <f>'G-1'!C10+'G-4'!C10</f>
        <v>424</v>
      </c>
      <c r="D10" s="46">
        <f>'G-1'!D10+'G-4'!D10</f>
        <v>55</v>
      </c>
      <c r="E10" s="46">
        <f>'G-1'!E10+'G-4'!E10</f>
        <v>12</v>
      </c>
      <c r="F10" s="6">
        <f t="shared" ref="F10:F22" si="0">B10*0.5+C10*1+D10*2+E10*2.5</f>
        <v>686.5</v>
      </c>
      <c r="G10" s="2"/>
      <c r="H10" s="19" t="s">
        <v>4</v>
      </c>
      <c r="I10" s="46">
        <f>'G-1'!I10+'G-4'!I10</f>
        <v>180</v>
      </c>
      <c r="J10" s="46">
        <f>'G-1'!J10+'G-4'!J10</f>
        <v>470</v>
      </c>
      <c r="K10" s="46">
        <f>'G-1'!K10+'G-4'!K10</f>
        <v>51</v>
      </c>
      <c r="L10" s="46">
        <f>'G-1'!L10+'G-4'!L10</f>
        <v>11</v>
      </c>
      <c r="M10" s="6">
        <f t="shared" ref="M10:M22" si="1">I10*0.5+J10*1+K10*2+L10*2.5</f>
        <v>689.5</v>
      </c>
      <c r="N10" s="9">
        <f>F20+F21+F22+M10</f>
        <v>2725.5</v>
      </c>
      <c r="O10" s="19" t="s">
        <v>43</v>
      </c>
      <c r="P10" s="46">
        <f>'G-1'!P10+'G-4'!P10</f>
        <v>115</v>
      </c>
      <c r="Q10" s="46">
        <f>'G-1'!Q10+'G-4'!Q10</f>
        <v>487</v>
      </c>
      <c r="R10" s="46">
        <f>'G-1'!R10+'G-4'!R10</f>
        <v>54</v>
      </c>
      <c r="S10" s="46">
        <f>'G-1'!S10+'G-4'!S10</f>
        <v>15</v>
      </c>
      <c r="T10" s="6">
        <f t="shared" ref="T10:T21" si="2">P10*0.5+Q10*1+R10*2+S10*2.5</f>
        <v>690</v>
      </c>
      <c r="U10" s="10"/>
      <c r="W10" s="1"/>
      <c r="X10" s="1"/>
      <c r="Y10" s="1" t="s">
        <v>66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'G-1'!B11+'G-4'!B11</f>
        <v>238</v>
      </c>
      <c r="C11" s="46">
        <f>'G-1'!C11+'G-4'!C11</f>
        <v>444</v>
      </c>
      <c r="D11" s="46">
        <f>'G-1'!D11+'G-4'!D11</f>
        <v>55</v>
      </c>
      <c r="E11" s="46">
        <f>'G-1'!E11+'G-4'!E11</f>
        <v>19</v>
      </c>
      <c r="F11" s="6">
        <f t="shared" si="0"/>
        <v>720.5</v>
      </c>
      <c r="G11" s="2"/>
      <c r="H11" s="19" t="s">
        <v>5</v>
      </c>
      <c r="I11" s="46">
        <f>'G-1'!I11+'G-4'!I11</f>
        <v>184</v>
      </c>
      <c r="J11" s="46">
        <f>'G-1'!J11+'G-4'!J11</f>
        <v>487</v>
      </c>
      <c r="K11" s="46">
        <f>'G-1'!K11+'G-4'!K11</f>
        <v>43</v>
      </c>
      <c r="L11" s="46">
        <f>'G-1'!L11+'G-4'!L11</f>
        <v>8</v>
      </c>
      <c r="M11" s="6">
        <f t="shared" si="1"/>
        <v>685</v>
      </c>
      <c r="N11" s="9">
        <f>F21+F22+M10+M11</f>
        <v>2753.5</v>
      </c>
      <c r="O11" s="19" t="s">
        <v>44</v>
      </c>
      <c r="P11" s="46">
        <f>'G-1'!P11+'G-4'!P11</f>
        <v>227</v>
      </c>
      <c r="Q11" s="46">
        <f>'G-1'!Q11+'G-4'!Q11</f>
        <v>481</v>
      </c>
      <c r="R11" s="46">
        <f>'G-1'!R11+'G-4'!R11</f>
        <v>59</v>
      </c>
      <c r="S11" s="46">
        <f>'G-1'!S11+'G-4'!S11</f>
        <v>15</v>
      </c>
      <c r="T11" s="6">
        <f t="shared" si="2"/>
        <v>750</v>
      </c>
      <c r="U11" s="2"/>
      <c r="W11" s="1"/>
      <c r="X11" s="1"/>
      <c r="Y11" s="1" t="s">
        <v>67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'G-1'!B12+'G-4'!B12</f>
        <v>207</v>
      </c>
      <c r="C12" s="46">
        <f>'G-1'!C12+'G-4'!C12</f>
        <v>460</v>
      </c>
      <c r="D12" s="46">
        <f>'G-1'!D12+'G-4'!D12</f>
        <v>57</v>
      </c>
      <c r="E12" s="46">
        <f>'G-1'!E12+'G-4'!E12</f>
        <v>11</v>
      </c>
      <c r="F12" s="6">
        <f t="shared" si="0"/>
        <v>705</v>
      </c>
      <c r="G12" s="2"/>
      <c r="H12" s="19" t="s">
        <v>6</v>
      </c>
      <c r="I12" s="46">
        <f>'G-1'!I12+'G-4'!I12</f>
        <v>188</v>
      </c>
      <c r="J12" s="46">
        <f>'G-1'!J12+'G-4'!J12</f>
        <v>505</v>
      </c>
      <c r="K12" s="46">
        <f>'G-1'!K12+'G-4'!K12</f>
        <v>47</v>
      </c>
      <c r="L12" s="46">
        <f>'G-1'!L12+'G-4'!L12</f>
        <v>13</v>
      </c>
      <c r="M12" s="6">
        <f t="shared" si="1"/>
        <v>725.5</v>
      </c>
      <c r="N12" s="2">
        <f>F22+M10+M11+M12</f>
        <v>2806</v>
      </c>
      <c r="O12" s="19" t="s">
        <v>32</v>
      </c>
      <c r="P12" s="46">
        <f>'G-1'!P12+'G-4'!P12</f>
        <v>211</v>
      </c>
      <c r="Q12" s="46">
        <f>'G-1'!Q12+'G-4'!Q12</f>
        <v>480</v>
      </c>
      <c r="R12" s="46">
        <f>'G-1'!R12+'G-4'!R12</f>
        <v>56</v>
      </c>
      <c r="S12" s="46">
        <f>'G-1'!S12+'G-4'!S12</f>
        <v>15</v>
      </c>
      <c r="T12" s="6">
        <f t="shared" si="2"/>
        <v>735</v>
      </c>
      <c r="U12" s="2"/>
      <c r="W12" s="1"/>
      <c r="X12" s="1"/>
      <c r="Y12" s="1" t="s">
        <v>79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'G-1'!B13+'G-4'!B13</f>
        <v>204</v>
      </c>
      <c r="C13" s="46">
        <f>'G-1'!C13+'G-4'!C13</f>
        <v>418</v>
      </c>
      <c r="D13" s="46">
        <f>'G-1'!D13+'G-4'!D13</f>
        <v>60</v>
      </c>
      <c r="E13" s="46">
        <f>'G-1'!E13+'G-4'!E13</f>
        <v>7</v>
      </c>
      <c r="F13" s="6">
        <f t="shared" si="0"/>
        <v>657.5</v>
      </c>
      <c r="G13" s="2">
        <f t="shared" ref="G13:G19" si="3">F10+F11+F12+F13</f>
        <v>2769.5</v>
      </c>
      <c r="H13" s="19" t="s">
        <v>7</v>
      </c>
      <c r="I13" s="46">
        <f>'G-1'!I13+'G-4'!I13</f>
        <v>163</v>
      </c>
      <c r="J13" s="46">
        <f>'G-1'!J13+'G-4'!J13</f>
        <v>468</v>
      </c>
      <c r="K13" s="46">
        <f>'G-1'!K13+'G-4'!K13</f>
        <v>57</v>
      </c>
      <c r="L13" s="46">
        <f>'G-1'!L13+'G-4'!L13</f>
        <v>14</v>
      </c>
      <c r="M13" s="6">
        <f t="shared" si="1"/>
        <v>698.5</v>
      </c>
      <c r="N13" s="2">
        <f t="shared" ref="N13:N18" si="4">M10+M11+M12+M13</f>
        <v>2798.5</v>
      </c>
      <c r="O13" s="19" t="s">
        <v>33</v>
      </c>
      <c r="P13" s="46">
        <f>'G-1'!P13+'G-4'!P13</f>
        <v>215</v>
      </c>
      <c r="Q13" s="46">
        <f>'G-1'!Q13+'G-4'!Q13</f>
        <v>488</v>
      </c>
      <c r="R13" s="46">
        <f>'G-1'!R13+'G-4'!R13</f>
        <v>54</v>
      </c>
      <c r="S13" s="46">
        <f>'G-1'!S13+'G-4'!S13</f>
        <v>15</v>
      </c>
      <c r="T13" s="6">
        <f t="shared" si="2"/>
        <v>741</v>
      </c>
      <c r="U13" s="2">
        <f t="shared" ref="U13:U21" si="5">T10+T11+T12+T13</f>
        <v>2916</v>
      </c>
      <c r="W13" s="1" t="s">
        <v>83</v>
      </c>
      <c r="X13" s="51">
        <v>2015.5</v>
      </c>
      <c r="Y13" s="1" t="s">
        <v>84</v>
      </c>
      <c r="Z13" s="51">
        <v>1769</v>
      </c>
      <c r="AA13" s="1" t="s">
        <v>76</v>
      </c>
      <c r="AB13" s="51">
        <v>0</v>
      </c>
    </row>
    <row r="14" spans="1:28" ht="24" customHeight="1" x14ac:dyDescent="0.2">
      <c r="A14" s="18" t="s">
        <v>21</v>
      </c>
      <c r="B14" s="46">
        <f>'G-1'!B14+'G-4'!B14</f>
        <v>190</v>
      </c>
      <c r="C14" s="46">
        <f>'G-1'!C14+'G-4'!C14</f>
        <v>441</v>
      </c>
      <c r="D14" s="46">
        <f>'G-1'!D14+'G-4'!D14</f>
        <v>64</v>
      </c>
      <c r="E14" s="46">
        <f>'G-1'!E14+'G-4'!E14</f>
        <v>13</v>
      </c>
      <c r="F14" s="6">
        <f t="shared" si="0"/>
        <v>696.5</v>
      </c>
      <c r="G14" s="2">
        <f t="shared" si="3"/>
        <v>2779.5</v>
      </c>
      <c r="H14" s="19" t="s">
        <v>9</v>
      </c>
      <c r="I14" s="46">
        <f>'G-1'!I14+'G-4'!I14</f>
        <v>150</v>
      </c>
      <c r="J14" s="46">
        <f>'G-1'!J14+'G-4'!J14</f>
        <v>447</v>
      </c>
      <c r="K14" s="46">
        <f>'G-1'!K14+'G-4'!K14</f>
        <v>53</v>
      </c>
      <c r="L14" s="46">
        <f>'G-1'!L14+'G-4'!L14</f>
        <v>10</v>
      </c>
      <c r="M14" s="6">
        <f t="shared" si="1"/>
        <v>653</v>
      </c>
      <c r="N14" s="2">
        <f t="shared" si="4"/>
        <v>2762</v>
      </c>
      <c r="O14" s="19" t="s">
        <v>29</v>
      </c>
      <c r="P14" s="46">
        <f>'G-1'!P14+'G-4'!P14</f>
        <v>229</v>
      </c>
      <c r="Q14" s="46">
        <f>'G-1'!Q14+'G-4'!Q14</f>
        <v>504</v>
      </c>
      <c r="R14" s="46">
        <f>'G-1'!R14+'G-4'!R14</f>
        <v>49</v>
      </c>
      <c r="S14" s="46">
        <f>'G-1'!S14+'G-4'!S14</f>
        <v>7</v>
      </c>
      <c r="T14" s="6">
        <f t="shared" si="2"/>
        <v>734</v>
      </c>
      <c r="U14" s="2">
        <f t="shared" si="5"/>
        <v>2960</v>
      </c>
      <c r="W14" s="1" t="s">
        <v>88</v>
      </c>
      <c r="X14" s="51">
        <v>2044.5</v>
      </c>
      <c r="Y14" s="1" t="s">
        <v>74</v>
      </c>
      <c r="Z14" s="51">
        <v>1803.5</v>
      </c>
      <c r="AA14" s="1" t="s">
        <v>77</v>
      </c>
      <c r="AB14" s="51">
        <v>0</v>
      </c>
    </row>
    <row r="15" spans="1:28" ht="24" customHeight="1" x14ac:dyDescent="0.2">
      <c r="A15" s="18" t="s">
        <v>23</v>
      </c>
      <c r="B15" s="46">
        <f>'G-1'!B15+'G-4'!B15</f>
        <v>177</v>
      </c>
      <c r="C15" s="46">
        <f>'G-1'!C15+'G-4'!C15</f>
        <v>436</v>
      </c>
      <c r="D15" s="46">
        <f>'G-1'!D15+'G-4'!D15</f>
        <v>58</v>
      </c>
      <c r="E15" s="46">
        <f>'G-1'!E15+'G-4'!E15</f>
        <v>20</v>
      </c>
      <c r="F15" s="6">
        <f t="shared" si="0"/>
        <v>690.5</v>
      </c>
      <c r="G15" s="2">
        <f t="shared" si="3"/>
        <v>2749.5</v>
      </c>
      <c r="H15" s="19" t="s">
        <v>12</v>
      </c>
      <c r="I15" s="46">
        <f>'G-1'!I15+'G-4'!I15</f>
        <v>142</v>
      </c>
      <c r="J15" s="46">
        <f>'G-1'!J15+'G-4'!J15</f>
        <v>437</v>
      </c>
      <c r="K15" s="46">
        <f>'G-1'!K15+'G-4'!K15</f>
        <v>53</v>
      </c>
      <c r="L15" s="46">
        <f>'G-1'!L15+'G-4'!L15</f>
        <v>10</v>
      </c>
      <c r="M15" s="6">
        <f t="shared" si="1"/>
        <v>639</v>
      </c>
      <c r="N15" s="2">
        <f t="shared" si="4"/>
        <v>2716</v>
      </c>
      <c r="O15" s="18" t="s">
        <v>30</v>
      </c>
      <c r="P15" s="46">
        <f>'G-1'!P15+'G-4'!P15</f>
        <v>269</v>
      </c>
      <c r="Q15" s="46">
        <f>'G-1'!Q15+'G-4'!Q15</f>
        <v>511</v>
      </c>
      <c r="R15" s="46">
        <f>'G-1'!R15+'G-4'!R15</f>
        <v>53</v>
      </c>
      <c r="S15" s="46">
        <f>'G-1'!S15+'G-4'!S15</f>
        <v>11</v>
      </c>
      <c r="T15" s="6">
        <f t="shared" si="2"/>
        <v>779</v>
      </c>
      <c r="U15" s="2">
        <f t="shared" si="5"/>
        <v>2989</v>
      </c>
      <c r="W15" s="1" t="s">
        <v>86</v>
      </c>
      <c r="X15" s="51">
        <v>2047</v>
      </c>
      <c r="Y15" s="1" t="s">
        <v>63</v>
      </c>
      <c r="Z15" s="51">
        <v>1810.5</v>
      </c>
      <c r="AA15" s="1" t="s">
        <v>80</v>
      </c>
      <c r="AB15" s="51">
        <v>0</v>
      </c>
    </row>
    <row r="16" spans="1:28" ht="24" customHeight="1" x14ac:dyDescent="0.2">
      <c r="A16" s="18" t="s">
        <v>39</v>
      </c>
      <c r="B16" s="46">
        <f>'G-1'!B16+'G-4'!B16</f>
        <v>175</v>
      </c>
      <c r="C16" s="46">
        <f>'G-1'!C16+'G-4'!C16</f>
        <v>426</v>
      </c>
      <c r="D16" s="46">
        <f>'G-1'!D16+'G-4'!D16</f>
        <v>47</v>
      </c>
      <c r="E16" s="46">
        <f>'G-1'!E16+'G-4'!E16</f>
        <v>16</v>
      </c>
      <c r="F16" s="6">
        <f t="shared" si="0"/>
        <v>647.5</v>
      </c>
      <c r="G16" s="2">
        <f t="shared" si="3"/>
        <v>2692</v>
      </c>
      <c r="H16" s="19" t="s">
        <v>15</v>
      </c>
      <c r="I16" s="46">
        <f>'G-1'!I16+'G-4'!I16</f>
        <v>138</v>
      </c>
      <c r="J16" s="46">
        <f>'G-1'!J16+'G-4'!J16</f>
        <v>449</v>
      </c>
      <c r="K16" s="46">
        <f>'G-1'!K16+'G-4'!K16</f>
        <v>48</v>
      </c>
      <c r="L16" s="46">
        <f>'G-1'!L16+'G-4'!L16</f>
        <v>8</v>
      </c>
      <c r="M16" s="6">
        <f t="shared" si="1"/>
        <v>634</v>
      </c>
      <c r="N16" s="2">
        <f t="shared" si="4"/>
        <v>2624.5</v>
      </c>
      <c r="O16" s="19" t="s">
        <v>8</v>
      </c>
      <c r="P16" s="46">
        <f>'G-1'!P16+'G-4'!P16</f>
        <v>241</v>
      </c>
      <c r="Q16" s="46">
        <f>'G-1'!Q16+'G-4'!Q16</f>
        <v>492</v>
      </c>
      <c r="R16" s="46">
        <f>'G-1'!R16+'G-4'!R16</f>
        <v>54</v>
      </c>
      <c r="S16" s="46">
        <f>'G-1'!S16+'G-4'!S16</f>
        <v>11</v>
      </c>
      <c r="T16" s="6">
        <f t="shared" si="2"/>
        <v>748</v>
      </c>
      <c r="U16" s="2">
        <f t="shared" si="5"/>
        <v>3002</v>
      </c>
      <c r="W16" s="1" t="s">
        <v>81</v>
      </c>
      <c r="X16" s="51">
        <v>2067.5</v>
      </c>
      <c r="Y16" s="1" t="s">
        <v>75</v>
      </c>
      <c r="Z16" s="51">
        <v>1832</v>
      </c>
      <c r="AA16" s="1" t="s">
        <v>82</v>
      </c>
      <c r="AB16" s="51">
        <v>0</v>
      </c>
    </row>
    <row r="17" spans="1:28" ht="24" customHeight="1" x14ac:dyDescent="0.2">
      <c r="A17" s="18" t="s">
        <v>40</v>
      </c>
      <c r="B17" s="46">
        <f>'G-1'!B17+'G-4'!B17</f>
        <v>211</v>
      </c>
      <c r="C17" s="46">
        <f>'G-1'!C17+'G-4'!C17</f>
        <v>431</v>
      </c>
      <c r="D17" s="46">
        <f>'G-1'!D17+'G-4'!D17</f>
        <v>46</v>
      </c>
      <c r="E17" s="46">
        <f>'G-1'!E17+'G-4'!E17</f>
        <v>15</v>
      </c>
      <c r="F17" s="6">
        <f t="shared" si="0"/>
        <v>666</v>
      </c>
      <c r="G17" s="2">
        <f t="shared" si="3"/>
        <v>2700.5</v>
      </c>
      <c r="H17" s="19" t="s">
        <v>18</v>
      </c>
      <c r="I17" s="46">
        <f>'G-1'!I17+'G-4'!I17</f>
        <v>140</v>
      </c>
      <c r="J17" s="46">
        <f>'G-1'!J17+'G-4'!J17</f>
        <v>442</v>
      </c>
      <c r="K17" s="46">
        <f>'G-1'!K17+'G-4'!K17</f>
        <v>40</v>
      </c>
      <c r="L17" s="46">
        <f>'G-1'!L17+'G-4'!L17</f>
        <v>10</v>
      </c>
      <c r="M17" s="6">
        <f t="shared" si="1"/>
        <v>617</v>
      </c>
      <c r="N17" s="2">
        <f t="shared" si="4"/>
        <v>2543</v>
      </c>
      <c r="O17" s="19" t="s">
        <v>10</v>
      </c>
      <c r="P17" s="46">
        <f>'G-1'!P17+'G-4'!P17</f>
        <v>305</v>
      </c>
      <c r="Q17" s="46">
        <f>'G-1'!Q17+'G-4'!Q17</f>
        <v>515</v>
      </c>
      <c r="R17" s="46">
        <f>'G-1'!R17+'G-4'!R17</f>
        <v>54</v>
      </c>
      <c r="S17" s="46">
        <f>'G-1'!S17+'G-4'!S17</f>
        <v>6</v>
      </c>
      <c r="T17" s="6">
        <f t="shared" si="2"/>
        <v>790.5</v>
      </c>
      <c r="U17" s="2">
        <f t="shared" si="5"/>
        <v>3051.5</v>
      </c>
      <c r="W17" s="1" t="s">
        <v>78</v>
      </c>
      <c r="X17" s="51">
        <v>2079.5</v>
      </c>
      <c r="Y17" s="1" t="s">
        <v>73</v>
      </c>
      <c r="Z17" s="51">
        <v>1838.5</v>
      </c>
      <c r="AA17" s="1" t="s">
        <v>85</v>
      </c>
      <c r="AB17" s="51">
        <v>0</v>
      </c>
    </row>
    <row r="18" spans="1:28" ht="24" customHeight="1" x14ac:dyDescent="0.2">
      <c r="A18" s="18" t="s">
        <v>41</v>
      </c>
      <c r="B18" s="46">
        <f>'G-1'!B18+'G-4'!B18</f>
        <v>196</v>
      </c>
      <c r="C18" s="46">
        <f>'G-1'!C18+'G-4'!C18</f>
        <v>448</v>
      </c>
      <c r="D18" s="46">
        <f>'G-1'!D18+'G-4'!D18</f>
        <v>53</v>
      </c>
      <c r="E18" s="46">
        <f>'G-1'!E18+'G-4'!E18</f>
        <v>18</v>
      </c>
      <c r="F18" s="6">
        <f t="shared" si="0"/>
        <v>697</v>
      </c>
      <c r="G18" s="2">
        <f t="shared" si="3"/>
        <v>2701</v>
      </c>
      <c r="H18" s="19" t="s">
        <v>20</v>
      </c>
      <c r="I18" s="46">
        <f>'G-1'!I18+'G-4'!I18</f>
        <v>155</v>
      </c>
      <c r="J18" s="46">
        <f>'G-1'!J18+'G-4'!J18</f>
        <v>467</v>
      </c>
      <c r="K18" s="46">
        <f>'G-1'!K18+'G-4'!K18</f>
        <v>41</v>
      </c>
      <c r="L18" s="46">
        <f>'G-1'!L18+'G-4'!L18</f>
        <v>10</v>
      </c>
      <c r="M18" s="6">
        <f t="shared" si="1"/>
        <v>651.5</v>
      </c>
      <c r="N18" s="2">
        <f t="shared" si="4"/>
        <v>2541.5</v>
      </c>
      <c r="O18" s="19" t="s">
        <v>13</v>
      </c>
      <c r="P18" s="46">
        <f>'G-1'!P18+'G-4'!P18</f>
        <v>329</v>
      </c>
      <c r="Q18" s="46">
        <f>'G-1'!Q18+'G-4'!Q18</f>
        <v>531</v>
      </c>
      <c r="R18" s="46">
        <f>'G-1'!R18+'G-4'!R18</f>
        <v>49</v>
      </c>
      <c r="S18" s="46">
        <f>'G-1'!S18+'G-4'!S18</f>
        <v>4</v>
      </c>
      <c r="T18" s="6">
        <f t="shared" si="2"/>
        <v>803.5</v>
      </c>
      <c r="U18" s="2">
        <f t="shared" si="5"/>
        <v>3121</v>
      </c>
      <c r="W18" s="1" t="s">
        <v>65</v>
      </c>
      <c r="X18" s="51">
        <v>2112.5</v>
      </c>
      <c r="Y18" s="1" t="s">
        <v>89</v>
      </c>
      <c r="Z18" s="51">
        <v>1862.5</v>
      </c>
      <c r="AA18" s="1" t="s">
        <v>68</v>
      </c>
      <c r="AB18" s="51">
        <v>0</v>
      </c>
    </row>
    <row r="19" spans="1:28" ht="24" customHeight="1" thickBot="1" x14ac:dyDescent="0.25">
      <c r="A19" s="21" t="s">
        <v>42</v>
      </c>
      <c r="B19" s="47">
        <f>'G-1'!B19+'G-4'!B19</f>
        <v>195</v>
      </c>
      <c r="C19" s="47">
        <f>'G-1'!C19+'G-4'!C19</f>
        <v>433</v>
      </c>
      <c r="D19" s="47">
        <f>'G-1'!D19+'G-4'!D19</f>
        <v>46</v>
      </c>
      <c r="E19" s="47">
        <f>'G-1'!E19+'G-4'!E19</f>
        <v>14</v>
      </c>
      <c r="F19" s="7">
        <f t="shared" si="0"/>
        <v>657.5</v>
      </c>
      <c r="G19" s="3">
        <f t="shared" si="3"/>
        <v>2668</v>
      </c>
      <c r="H19" s="20" t="s">
        <v>22</v>
      </c>
      <c r="I19" s="46">
        <f>'G-1'!I19+'G-4'!I19</f>
        <v>138</v>
      </c>
      <c r="J19" s="46">
        <f>'G-1'!J19+'G-4'!J19</f>
        <v>451</v>
      </c>
      <c r="K19" s="46">
        <f>'G-1'!K19+'G-4'!K19</f>
        <v>40</v>
      </c>
      <c r="L19" s="46">
        <f>'G-1'!L19+'G-4'!L19</f>
        <v>7</v>
      </c>
      <c r="M19" s="6">
        <f t="shared" si="1"/>
        <v>617.5</v>
      </c>
      <c r="N19" s="2">
        <f>M16+M17+M18+M19</f>
        <v>2520</v>
      </c>
      <c r="O19" s="19" t="s">
        <v>16</v>
      </c>
      <c r="P19" s="46">
        <f>'G-1'!P19+'G-4'!P19</f>
        <v>362</v>
      </c>
      <c r="Q19" s="46">
        <f>'G-1'!Q19+'G-4'!Q19</f>
        <v>548</v>
      </c>
      <c r="R19" s="46">
        <f>'G-1'!R19+'G-4'!R19</f>
        <v>44</v>
      </c>
      <c r="S19" s="46">
        <f>'G-1'!S19+'G-4'!S19</f>
        <v>7</v>
      </c>
      <c r="T19" s="6">
        <f t="shared" si="2"/>
        <v>834.5</v>
      </c>
      <c r="U19" s="2">
        <f t="shared" si="5"/>
        <v>3176.5</v>
      </c>
      <c r="W19" s="1" t="s">
        <v>64</v>
      </c>
      <c r="X19" s="51">
        <v>2147.5</v>
      </c>
      <c r="Y19" s="1" t="s">
        <v>87</v>
      </c>
      <c r="Z19" s="51">
        <v>1876.5</v>
      </c>
      <c r="AA19" s="1" t="s">
        <v>90</v>
      </c>
      <c r="AB19" s="51">
        <v>0</v>
      </c>
    </row>
    <row r="20" spans="1:28" ht="24" customHeight="1" x14ac:dyDescent="0.2">
      <c r="A20" s="19" t="s">
        <v>27</v>
      </c>
      <c r="B20" s="45">
        <f>'G-1'!B20+'G-4'!B20</f>
        <v>185</v>
      </c>
      <c r="C20" s="45">
        <f>'G-1'!C20+'G-4'!C20</f>
        <v>446</v>
      </c>
      <c r="D20" s="45">
        <f>'G-1'!D20+'G-4'!D20</f>
        <v>48</v>
      </c>
      <c r="E20" s="45">
        <f>'G-1'!E20+'G-4'!E20</f>
        <v>9</v>
      </c>
      <c r="F20" s="8">
        <f t="shared" si="0"/>
        <v>657</v>
      </c>
      <c r="G20" s="35"/>
      <c r="H20" s="19" t="s">
        <v>24</v>
      </c>
      <c r="I20" s="46">
        <f>'G-1'!I20+'G-4'!I20</f>
        <v>154</v>
      </c>
      <c r="J20" s="46">
        <f>'G-1'!J20+'G-4'!J20</f>
        <v>456</v>
      </c>
      <c r="K20" s="46">
        <f>'G-1'!K20+'G-4'!K20</f>
        <v>50</v>
      </c>
      <c r="L20" s="46">
        <f>'G-1'!L20+'G-4'!L20</f>
        <v>14</v>
      </c>
      <c r="M20" s="8">
        <f t="shared" si="1"/>
        <v>668</v>
      </c>
      <c r="N20" s="2">
        <f>M17+M18+M19+M20</f>
        <v>2554</v>
      </c>
      <c r="O20" s="19" t="s">
        <v>45</v>
      </c>
      <c r="P20" s="46">
        <f>'G-1'!P20+'G-4'!P20</f>
        <v>356</v>
      </c>
      <c r="Q20" s="46">
        <f>'G-1'!Q20+'G-4'!Q20</f>
        <v>555</v>
      </c>
      <c r="R20" s="46">
        <f>'G-1'!R20+'G-4'!R20</f>
        <v>49</v>
      </c>
      <c r="S20" s="46">
        <f>'G-1'!S20+'G-4'!S20</f>
        <v>5</v>
      </c>
      <c r="T20" s="8">
        <f t="shared" si="2"/>
        <v>843.5</v>
      </c>
      <c r="U20" s="2">
        <f t="shared" si="5"/>
        <v>3272</v>
      </c>
      <c r="W20" s="1"/>
      <c r="X20" s="1"/>
      <c r="Y20" s="1" t="s">
        <v>91</v>
      </c>
      <c r="Z20" s="51">
        <v>1888.5</v>
      </c>
      <c r="AA20" s="1" t="s">
        <v>69</v>
      </c>
      <c r="AB20" s="51">
        <v>0</v>
      </c>
    </row>
    <row r="21" spans="1:28" ht="24" customHeight="1" thickBot="1" x14ac:dyDescent="0.25">
      <c r="A21" s="19" t="s">
        <v>28</v>
      </c>
      <c r="B21" s="45">
        <f>'G-1'!B21+'G-4'!B21</f>
        <v>165</v>
      </c>
      <c r="C21" s="45">
        <f>'G-1'!C21+'G-4'!C21</f>
        <v>468</v>
      </c>
      <c r="D21" s="45">
        <f>'G-1'!D21+'G-4'!D21</f>
        <v>50</v>
      </c>
      <c r="E21" s="45">
        <f>'G-1'!E21+'G-4'!E21</f>
        <v>9</v>
      </c>
      <c r="F21" s="6">
        <f t="shared" si="0"/>
        <v>673</v>
      </c>
      <c r="G21" s="36"/>
      <c r="H21" s="20" t="s">
        <v>25</v>
      </c>
      <c r="I21" s="46">
        <f>'G-1'!I21+'G-4'!I21</f>
        <v>168</v>
      </c>
      <c r="J21" s="46">
        <f>'G-1'!J21+'G-4'!J21</f>
        <v>470</v>
      </c>
      <c r="K21" s="46">
        <f>'G-1'!K21+'G-4'!K21</f>
        <v>54</v>
      </c>
      <c r="L21" s="46">
        <f>'G-1'!L21+'G-4'!L21</f>
        <v>11</v>
      </c>
      <c r="M21" s="6">
        <f t="shared" si="1"/>
        <v>689.5</v>
      </c>
      <c r="N21" s="2">
        <f>M18+M19+M20+M21</f>
        <v>2626.5</v>
      </c>
      <c r="O21" s="21" t="s">
        <v>46</v>
      </c>
      <c r="P21" s="47">
        <f>'G-1'!P21+'G-4'!P21</f>
        <v>356</v>
      </c>
      <c r="Q21" s="47">
        <f>'G-1'!Q21+'G-4'!Q21</f>
        <v>535</v>
      </c>
      <c r="R21" s="47">
        <f>'G-1'!R21+'G-4'!R21</f>
        <v>44</v>
      </c>
      <c r="S21" s="47">
        <f>'G-1'!S21+'G-4'!S21</f>
        <v>4</v>
      </c>
      <c r="T21" s="7">
        <f t="shared" si="2"/>
        <v>811</v>
      </c>
      <c r="U21" s="3">
        <f t="shared" si="5"/>
        <v>3292.5</v>
      </c>
      <c r="W21" s="1"/>
      <c r="X21" s="1"/>
      <c r="Y21" s="1" t="s">
        <v>70</v>
      </c>
      <c r="Z21" s="51">
        <v>1896</v>
      </c>
      <c r="AA21" s="1" t="s">
        <v>71</v>
      </c>
      <c r="AB21" s="51">
        <v>0</v>
      </c>
    </row>
    <row r="22" spans="1:28" ht="24" customHeight="1" thickBot="1" x14ac:dyDescent="0.25">
      <c r="A22" s="19" t="s">
        <v>1</v>
      </c>
      <c r="B22" s="45">
        <f>'G-1'!B22+'G-4'!B22</f>
        <v>165</v>
      </c>
      <c r="C22" s="45">
        <f>'G-1'!C22+'G-4'!C22</f>
        <v>501</v>
      </c>
      <c r="D22" s="45">
        <f>'G-1'!D22+'G-4'!D22</f>
        <v>45</v>
      </c>
      <c r="E22" s="45">
        <f>'G-1'!E22+'G-4'!E22</f>
        <v>13</v>
      </c>
      <c r="F22" s="6">
        <f t="shared" si="0"/>
        <v>706</v>
      </c>
      <c r="G22" s="2"/>
      <c r="H22" s="21" t="s">
        <v>26</v>
      </c>
      <c r="I22" s="46">
        <f>'G-1'!I22+'G-4'!I22</f>
        <v>180</v>
      </c>
      <c r="J22" s="46">
        <f>'G-1'!J22+'G-4'!J22</f>
        <v>495</v>
      </c>
      <c r="K22" s="46">
        <f>'G-1'!K22+'G-4'!K22</f>
        <v>43</v>
      </c>
      <c r="L22" s="46">
        <f>'G-1'!L22+'G-4'!L22</f>
        <v>11</v>
      </c>
      <c r="M22" s="6">
        <f t="shared" si="1"/>
        <v>698.5</v>
      </c>
      <c r="N22" s="3">
        <f>M19+M20+M21+M22</f>
        <v>2673.5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51">
        <v>1946</v>
      </c>
      <c r="AA22" s="1"/>
      <c r="AB22" s="51"/>
    </row>
    <row r="23" spans="1:28" ht="13.5" customHeight="1" x14ac:dyDescent="0.2">
      <c r="A23" s="150" t="s">
        <v>47</v>
      </c>
      <c r="B23" s="151"/>
      <c r="C23" s="156" t="s">
        <v>50</v>
      </c>
      <c r="D23" s="157"/>
      <c r="E23" s="157"/>
      <c r="F23" s="158"/>
      <c r="G23" s="53">
        <f>MAX(G13:G19)</f>
        <v>2779.5</v>
      </c>
      <c r="H23" s="154" t="s">
        <v>48</v>
      </c>
      <c r="I23" s="155"/>
      <c r="J23" s="147" t="s">
        <v>50</v>
      </c>
      <c r="K23" s="148"/>
      <c r="L23" s="148"/>
      <c r="M23" s="149"/>
      <c r="N23" s="54">
        <f>MAX(N10:N22)</f>
        <v>2806</v>
      </c>
      <c r="O23" s="150" t="s">
        <v>49</v>
      </c>
      <c r="P23" s="151"/>
      <c r="Q23" s="156" t="s">
        <v>50</v>
      </c>
      <c r="R23" s="157"/>
      <c r="S23" s="157"/>
      <c r="T23" s="158"/>
      <c r="U23" s="53">
        <f>MAX(U13:U21)</f>
        <v>3292.5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52"/>
      <c r="B24" s="153"/>
      <c r="C24" s="52" t="s">
        <v>72</v>
      </c>
      <c r="D24" s="55"/>
      <c r="E24" s="55"/>
      <c r="F24" s="56" t="s">
        <v>65</v>
      </c>
      <c r="G24" s="57"/>
      <c r="H24" s="152"/>
      <c r="I24" s="153"/>
      <c r="J24" s="52" t="s">
        <v>72</v>
      </c>
      <c r="K24" s="55"/>
      <c r="L24" s="55"/>
      <c r="M24" s="56" t="s">
        <v>74</v>
      </c>
      <c r="N24" s="57"/>
      <c r="O24" s="152"/>
      <c r="P24" s="153"/>
      <c r="Q24" s="52" t="s">
        <v>72</v>
      </c>
      <c r="R24" s="55"/>
      <c r="S24" s="55"/>
      <c r="T24" s="56" t="s">
        <v>71</v>
      </c>
      <c r="U24" s="57"/>
      <c r="W24" s="1"/>
      <c r="X24" s="1"/>
      <c r="Y24" s="58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9" t="s">
        <v>51</v>
      </c>
      <c r="B26" s="159"/>
      <c r="C26" s="159"/>
      <c r="D26" s="159"/>
      <c r="E26" s="15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9" workbookViewId="0">
      <selection activeCell="E45" sqref="E4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78" t="s">
        <v>111</v>
      </c>
      <c r="B2" s="178"/>
      <c r="C2" s="178"/>
      <c r="D2" s="178"/>
      <c r="E2" s="178"/>
      <c r="F2" s="178"/>
      <c r="G2" s="178"/>
      <c r="H2" s="178"/>
      <c r="I2" s="178"/>
      <c r="J2" s="178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79" t="s">
        <v>112</v>
      </c>
      <c r="B4" s="179"/>
      <c r="C4" s="180" t="s">
        <v>60</v>
      </c>
      <c r="D4" s="180"/>
      <c r="E4" s="180"/>
      <c r="F4" s="77"/>
      <c r="G4" s="73"/>
      <c r="H4" s="73"/>
      <c r="I4" s="73"/>
      <c r="J4" s="73"/>
    </row>
    <row r="5" spans="1:10" x14ac:dyDescent="0.2">
      <c r="A5" s="134" t="s">
        <v>56</v>
      </c>
      <c r="B5" s="134"/>
      <c r="C5" s="181" t="str">
        <f>'G-1'!D5</f>
        <v>CALLE 54 X CARRERA 43</v>
      </c>
      <c r="D5" s="181"/>
      <c r="E5" s="181"/>
      <c r="F5" s="78"/>
      <c r="G5" s="79"/>
      <c r="H5" s="70" t="s">
        <v>53</v>
      </c>
      <c r="I5" s="182">
        <f>'G-1'!L5</f>
        <v>1158</v>
      </c>
      <c r="J5" s="182"/>
    </row>
    <row r="6" spans="1:10" x14ac:dyDescent="0.2">
      <c r="A6" s="134" t="s">
        <v>113</v>
      </c>
      <c r="B6" s="134"/>
      <c r="C6" s="167" t="s">
        <v>149</v>
      </c>
      <c r="D6" s="167"/>
      <c r="E6" s="167"/>
      <c r="F6" s="78"/>
      <c r="G6" s="79"/>
      <c r="H6" s="70" t="s">
        <v>58</v>
      </c>
      <c r="I6" s="168">
        <f>'G-1'!S6</f>
        <v>42993</v>
      </c>
      <c r="J6" s="168"/>
    </row>
    <row r="7" spans="1:10" x14ac:dyDescent="0.2">
      <c r="A7" s="80"/>
      <c r="B7" s="80"/>
      <c r="C7" s="169"/>
      <c r="D7" s="169"/>
      <c r="E7" s="169"/>
      <c r="F7" s="169"/>
      <c r="G7" s="77"/>
      <c r="H7" s="81"/>
      <c r="I7" s="82"/>
      <c r="J7" s="73"/>
    </row>
    <row r="8" spans="1:10" x14ac:dyDescent="0.2">
      <c r="A8" s="170" t="s">
        <v>114</v>
      </c>
      <c r="B8" s="172" t="s">
        <v>115</v>
      </c>
      <c r="C8" s="170" t="s">
        <v>116</v>
      </c>
      <c r="D8" s="172" t="s">
        <v>117</v>
      </c>
      <c r="E8" s="83" t="s">
        <v>118</v>
      </c>
      <c r="F8" s="84" t="s">
        <v>119</v>
      </c>
      <c r="G8" s="85" t="s">
        <v>120</v>
      </c>
      <c r="H8" s="84" t="s">
        <v>121</v>
      </c>
      <c r="I8" s="174" t="s">
        <v>122</v>
      </c>
      <c r="J8" s="176" t="s">
        <v>123</v>
      </c>
    </row>
    <row r="9" spans="1:10" x14ac:dyDescent="0.2">
      <c r="A9" s="171"/>
      <c r="B9" s="173"/>
      <c r="C9" s="171"/>
      <c r="D9" s="173"/>
      <c r="E9" s="86" t="s">
        <v>52</v>
      </c>
      <c r="F9" s="87" t="s">
        <v>0</v>
      </c>
      <c r="G9" s="88" t="s">
        <v>2</v>
      </c>
      <c r="H9" s="87" t="s">
        <v>3</v>
      </c>
      <c r="I9" s="175"/>
      <c r="J9" s="177"/>
    </row>
    <row r="10" spans="1:10" x14ac:dyDescent="0.2">
      <c r="A10" s="161" t="s">
        <v>124</v>
      </c>
      <c r="B10" s="164">
        <v>2</v>
      </c>
      <c r="C10" s="89"/>
      <c r="D10" s="90" t="s">
        <v>125</v>
      </c>
      <c r="E10" s="50">
        <v>0</v>
      </c>
      <c r="F10" s="50">
        <v>0</v>
      </c>
      <c r="G10" s="50">
        <v>0</v>
      </c>
      <c r="H10" s="50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62"/>
      <c r="B11" s="165"/>
      <c r="C11" s="89" t="s">
        <v>126</v>
      </c>
      <c r="D11" s="92" t="s">
        <v>127</v>
      </c>
      <c r="E11" s="93">
        <v>158</v>
      </c>
      <c r="F11" s="93">
        <v>233</v>
      </c>
      <c r="G11" s="93">
        <v>30</v>
      </c>
      <c r="H11" s="93">
        <v>6</v>
      </c>
      <c r="I11" s="93">
        <f t="shared" ref="I11:I45" si="0">E11*0.5+F11+G11*2+H11*2.5</f>
        <v>387</v>
      </c>
      <c r="J11" s="94">
        <f>IF(I11=0,"0,00",I11/SUM(I10:I12)*100)</f>
        <v>82.252922422954299</v>
      </c>
    </row>
    <row r="12" spans="1:10" x14ac:dyDescent="0.2">
      <c r="A12" s="162"/>
      <c r="B12" s="165"/>
      <c r="C12" s="95" t="s">
        <v>135</v>
      </c>
      <c r="D12" s="96" t="s">
        <v>128</v>
      </c>
      <c r="E12" s="49">
        <v>16</v>
      </c>
      <c r="F12" s="49">
        <v>64</v>
      </c>
      <c r="G12" s="49">
        <v>2</v>
      </c>
      <c r="H12" s="49">
        <v>3</v>
      </c>
      <c r="I12" s="97">
        <f t="shared" si="0"/>
        <v>83.5</v>
      </c>
      <c r="J12" s="98">
        <f>IF(I12=0,"0,00",I12/SUM(I10:I12)*100)</f>
        <v>17.747077577045697</v>
      </c>
    </row>
    <row r="13" spans="1:10" x14ac:dyDescent="0.2">
      <c r="A13" s="162"/>
      <c r="B13" s="165"/>
      <c r="C13" s="99"/>
      <c r="D13" s="90" t="s">
        <v>125</v>
      </c>
      <c r="E13" s="50">
        <v>0</v>
      </c>
      <c r="F13" s="50">
        <v>0</v>
      </c>
      <c r="G13" s="50">
        <v>0</v>
      </c>
      <c r="H13" s="50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62"/>
      <c r="B14" s="165"/>
      <c r="C14" s="89" t="s">
        <v>129</v>
      </c>
      <c r="D14" s="92" t="s">
        <v>127</v>
      </c>
      <c r="E14" s="93">
        <v>145</v>
      </c>
      <c r="F14" s="93">
        <v>259</v>
      </c>
      <c r="G14" s="93">
        <v>45</v>
      </c>
      <c r="H14" s="93">
        <v>8</v>
      </c>
      <c r="I14" s="93">
        <f t="shared" si="0"/>
        <v>441.5</v>
      </c>
      <c r="J14" s="94">
        <f>IF(I14=0,"0,00",I14/SUM(I13:I15)*100)</f>
        <v>83.380547686496698</v>
      </c>
    </row>
    <row r="15" spans="1:10" x14ac:dyDescent="0.2">
      <c r="A15" s="162"/>
      <c r="B15" s="165"/>
      <c r="C15" s="95" t="s">
        <v>136</v>
      </c>
      <c r="D15" s="96" t="s">
        <v>128</v>
      </c>
      <c r="E15" s="49">
        <v>16</v>
      </c>
      <c r="F15" s="49">
        <v>72</v>
      </c>
      <c r="G15" s="49">
        <v>4</v>
      </c>
      <c r="H15" s="49">
        <v>0</v>
      </c>
      <c r="I15" s="97">
        <f t="shared" si="0"/>
        <v>88</v>
      </c>
      <c r="J15" s="98">
        <f>IF(I15=0,"0,00",I15/SUM(I13:I15)*100)</f>
        <v>16.619452313503306</v>
      </c>
    </row>
    <row r="16" spans="1:10" x14ac:dyDescent="0.2">
      <c r="A16" s="162"/>
      <c r="B16" s="165"/>
      <c r="C16" s="99"/>
      <c r="D16" s="90" t="s">
        <v>125</v>
      </c>
      <c r="E16" s="50">
        <v>0</v>
      </c>
      <c r="F16" s="50">
        <v>0</v>
      </c>
      <c r="G16" s="50">
        <v>0</v>
      </c>
      <c r="H16" s="50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62"/>
      <c r="B17" s="165"/>
      <c r="C17" s="89" t="s">
        <v>130</v>
      </c>
      <c r="D17" s="92" t="s">
        <v>127</v>
      </c>
      <c r="E17" s="93">
        <v>419</v>
      </c>
      <c r="F17" s="93">
        <v>297</v>
      </c>
      <c r="G17" s="93">
        <v>38</v>
      </c>
      <c r="H17" s="93">
        <v>6</v>
      </c>
      <c r="I17" s="93">
        <f t="shared" si="0"/>
        <v>597.5</v>
      </c>
      <c r="J17" s="94">
        <f>IF(I17=0,"0,00",I17/SUM(I16:I18)*100)</f>
        <v>84.512022630834522</v>
      </c>
    </row>
    <row r="18" spans="1:10" x14ac:dyDescent="0.2">
      <c r="A18" s="163"/>
      <c r="B18" s="166"/>
      <c r="C18" s="100" t="s">
        <v>137</v>
      </c>
      <c r="D18" s="96" t="s">
        <v>128</v>
      </c>
      <c r="E18" s="49">
        <v>26</v>
      </c>
      <c r="F18" s="49">
        <v>90</v>
      </c>
      <c r="G18" s="49">
        <v>2</v>
      </c>
      <c r="H18" s="49">
        <v>1</v>
      </c>
      <c r="I18" s="97">
        <f t="shared" si="0"/>
        <v>109.5</v>
      </c>
      <c r="J18" s="98">
        <f>IF(I18=0,"0,00",I18/SUM(I16:I18)*100)</f>
        <v>15.487977369165487</v>
      </c>
    </row>
    <row r="19" spans="1:10" x14ac:dyDescent="0.2">
      <c r="A19" s="161" t="s">
        <v>131</v>
      </c>
      <c r="B19" s="164"/>
      <c r="C19" s="101"/>
      <c r="D19" s="90" t="s">
        <v>125</v>
      </c>
      <c r="E19" s="124">
        <v>0</v>
      </c>
      <c r="F19" s="124">
        <v>0</v>
      </c>
      <c r="G19" s="124">
        <v>0</v>
      </c>
      <c r="H19" s="124">
        <v>0</v>
      </c>
      <c r="I19" s="50">
        <f t="shared" si="0"/>
        <v>0</v>
      </c>
      <c r="J19" s="91" t="str">
        <f>IF(I19=0,"0,00",I19/SUM(I19:I21)*100)</f>
        <v>0,00</v>
      </c>
    </row>
    <row r="20" spans="1:10" x14ac:dyDescent="0.2">
      <c r="A20" s="162"/>
      <c r="B20" s="165"/>
      <c r="C20" s="89" t="s">
        <v>126</v>
      </c>
      <c r="D20" s="92" t="s">
        <v>127</v>
      </c>
      <c r="E20" s="126">
        <v>0</v>
      </c>
      <c r="F20" s="126">
        <v>0</v>
      </c>
      <c r="G20" s="126">
        <v>0</v>
      </c>
      <c r="H20" s="126">
        <v>0</v>
      </c>
      <c r="I20" s="93">
        <f t="shared" si="0"/>
        <v>0</v>
      </c>
      <c r="J20" s="94" t="str">
        <f>IF(I20=0,"0,00",I20/SUM(I19:I21)*100)</f>
        <v>0,00</v>
      </c>
    </row>
    <row r="21" spans="1:10" x14ac:dyDescent="0.2">
      <c r="A21" s="162"/>
      <c r="B21" s="165"/>
      <c r="C21" s="95" t="s">
        <v>138</v>
      </c>
      <c r="D21" s="96" t="s">
        <v>128</v>
      </c>
      <c r="E21" s="125">
        <v>0</v>
      </c>
      <c r="F21" s="125">
        <v>0</v>
      </c>
      <c r="G21" s="125">
        <v>0</v>
      </c>
      <c r="H21" s="125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62"/>
      <c r="B22" s="165"/>
      <c r="C22" s="99"/>
      <c r="D22" s="90" t="s">
        <v>125</v>
      </c>
      <c r="E22" s="124">
        <v>0</v>
      </c>
      <c r="F22" s="124">
        <v>0</v>
      </c>
      <c r="G22" s="124">
        <v>0</v>
      </c>
      <c r="H22" s="124">
        <v>0</v>
      </c>
      <c r="I22" s="50">
        <f t="shared" si="0"/>
        <v>0</v>
      </c>
      <c r="J22" s="91" t="str">
        <f>IF(I22=0,"0,00",I22/SUM(I22:I24)*100)</f>
        <v>0,00</v>
      </c>
    </row>
    <row r="23" spans="1:10" x14ac:dyDescent="0.2">
      <c r="A23" s="162"/>
      <c r="B23" s="165"/>
      <c r="C23" s="89" t="s">
        <v>129</v>
      </c>
      <c r="D23" s="92" t="s">
        <v>127</v>
      </c>
      <c r="E23" s="126">
        <v>0</v>
      </c>
      <c r="F23" s="126">
        <v>0</v>
      </c>
      <c r="G23" s="126">
        <v>0</v>
      </c>
      <c r="H23" s="126">
        <v>0</v>
      </c>
      <c r="I23" s="93">
        <f t="shared" si="0"/>
        <v>0</v>
      </c>
      <c r="J23" s="94" t="str">
        <f>IF(I23=0,"0,00",I23/SUM(I22:I24)*100)</f>
        <v>0,00</v>
      </c>
    </row>
    <row r="24" spans="1:10" x14ac:dyDescent="0.2">
      <c r="A24" s="162"/>
      <c r="B24" s="165"/>
      <c r="C24" s="95" t="s">
        <v>139</v>
      </c>
      <c r="D24" s="96" t="s">
        <v>128</v>
      </c>
      <c r="E24" s="125">
        <v>0</v>
      </c>
      <c r="F24" s="125">
        <v>0</v>
      </c>
      <c r="G24" s="125">
        <v>0</v>
      </c>
      <c r="H24" s="125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62"/>
      <c r="B25" s="165"/>
      <c r="C25" s="99"/>
      <c r="D25" s="90" t="s">
        <v>125</v>
      </c>
      <c r="E25" s="124">
        <v>0</v>
      </c>
      <c r="F25" s="124">
        <v>0</v>
      </c>
      <c r="G25" s="124">
        <v>0</v>
      </c>
      <c r="H25" s="124">
        <v>0</v>
      </c>
      <c r="I25" s="50">
        <f t="shared" si="0"/>
        <v>0</v>
      </c>
      <c r="J25" s="91" t="str">
        <f>IF(I25=0,"0,00",I25/SUM(I25:I27)*100)</f>
        <v>0,00</v>
      </c>
    </row>
    <row r="26" spans="1:10" x14ac:dyDescent="0.2">
      <c r="A26" s="162"/>
      <c r="B26" s="165"/>
      <c r="C26" s="89" t="s">
        <v>130</v>
      </c>
      <c r="D26" s="92" t="s">
        <v>127</v>
      </c>
      <c r="E26" s="126">
        <v>0</v>
      </c>
      <c r="F26" s="126">
        <v>0</v>
      </c>
      <c r="G26" s="126">
        <v>0</v>
      </c>
      <c r="H26" s="126">
        <v>0</v>
      </c>
      <c r="I26" s="93">
        <f t="shared" si="0"/>
        <v>0</v>
      </c>
      <c r="J26" s="94" t="str">
        <f>IF(I26=0,"0,00",I26/SUM(I25:I27)*100)</f>
        <v>0,00</v>
      </c>
    </row>
    <row r="27" spans="1:10" x14ac:dyDescent="0.2">
      <c r="A27" s="163"/>
      <c r="B27" s="166"/>
      <c r="C27" s="100" t="s">
        <v>140</v>
      </c>
      <c r="D27" s="96" t="s">
        <v>128</v>
      </c>
      <c r="E27" s="125">
        <v>0</v>
      </c>
      <c r="F27" s="125">
        <v>0</v>
      </c>
      <c r="G27" s="125">
        <v>0</v>
      </c>
      <c r="H27" s="125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61" t="s">
        <v>132</v>
      </c>
      <c r="B28" s="164"/>
      <c r="C28" s="101"/>
      <c r="D28" s="90" t="s">
        <v>125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62"/>
      <c r="B29" s="165"/>
      <c r="C29" s="89" t="s">
        <v>126</v>
      </c>
      <c r="D29" s="92" t="s">
        <v>127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62"/>
      <c r="B30" s="165"/>
      <c r="C30" s="95" t="s">
        <v>141</v>
      </c>
      <c r="D30" s="96" t="s">
        <v>128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62"/>
      <c r="B31" s="165"/>
      <c r="C31" s="99"/>
      <c r="D31" s="90" t="s">
        <v>125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62"/>
      <c r="B32" s="165"/>
      <c r="C32" s="89" t="s">
        <v>129</v>
      </c>
      <c r="D32" s="92" t="s">
        <v>127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62"/>
      <c r="B33" s="165"/>
      <c r="C33" s="95" t="s">
        <v>142</v>
      </c>
      <c r="D33" s="96" t="s">
        <v>128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62"/>
      <c r="B34" s="165"/>
      <c r="C34" s="99"/>
      <c r="D34" s="90" t="s">
        <v>125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62"/>
      <c r="B35" s="165"/>
      <c r="C35" s="89" t="s">
        <v>130</v>
      </c>
      <c r="D35" s="92" t="s">
        <v>127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63"/>
      <c r="B36" s="166"/>
      <c r="C36" s="100" t="s">
        <v>143</v>
      </c>
      <c r="D36" s="96" t="s">
        <v>128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61" t="s">
        <v>133</v>
      </c>
      <c r="B37" s="164">
        <v>4</v>
      </c>
      <c r="C37" s="101"/>
      <c r="D37" s="90" t="s">
        <v>125</v>
      </c>
      <c r="E37" s="50">
        <v>17</v>
      </c>
      <c r="F37" s="50">
        <v>38</v>
      </c>
      <c r="G37" s="50">
        <v>4</v>
      </c>
      <c r="H37" s="50">
        <v>0</v>
      </c>
      <c r="I37" s="50">
        <f t="shared" si="0"/>
        <v>54.5</v>
      </c>
      <c r="J37" s="91">
        <f>IF(I37=0,"0,00",I37/SUM(I37:I39)*100)</f>
        <v>6.4726840855106884</v>
      </c>
    </row>
    <row r="38" spans="1:10" x14ac:dyDescent="0.2">
      <c r="A38" s="162"/>
      <c r="B38" s="165"/>
      <c r="C38" s="89" t="s">
        <v>126</v>
      </c>
      <c r="D38" s="92" t="s">
        <v>127</v>
      </c>
      <c r="E38" s="93">
        <v>222</v>
      </c>
      <c r="F38" s="93">
        <v>546</v>
      </c>
      <c r="G38" s="93">
        <v>44</v>
      </c>
      <c r="H38" s="93">
        <v>17</v>
      </c>
      <c r="I38" s="93">
        <f t="shared" si="0"/>
        <v>787.5</v>
      </c>
      <c r="J38" s="94">
        <f>IF(I38=0,"0,00",I38/SUM(I37:I39)*100)</f>
        <v>93.527315914489307</v>
      </c>
    </row>
    <row r="39" spans="1:10" x14ac:dyDescent="0.2">
      <c r="A39" s="162"/>
      <c r="B39" s="165"/>
      <c r="C39" s="95" t="s">
        <v>144</v>
      </c>
      <c r="D39" s="96" t="s">
        <v>128</v>
      </c>
      <c r="E39" s="49">
        <v>0</v>
      </c>
      <c r="F39" s="49">
        <v>0</v>
      </c>
      <c r="G39" s="49">
        <v>0</v>
      </c>
      <c r="H39" s="49">
        <v>0</v>
      </c>
      <c r="I39" s="97">
        <f t="shared" si="0"/>
        <v>0</v>
      </c>
      <c r="J39" s="98" t="str">
        <f>IF(I39=0,"0,00",I39/SUM(I37:I39)*100)</f>
        <v>0,00</v>
      </c>
    </row>
    <row r="40" spans="1:10" x14ac:dyDescent="0.2">
      <c r="A40" s="162"/>
      <c r="B40" s="165"/>
      <c r="C40" s="99"/>
      <c r="D40" s="90" t="s">
        <v>125</v>
      </c>
      <c r="E40" s="50">
        <v>18</v>
      </c>
      <c r="F40" s="50">
        <v>36</v>
      </c>
      <c r="G40" s="50">
        <v>4</v>
      </c>
      <c r="H40" s="50">
        <v>1</v>
      </c>
      <c r="I40" s="50">
        <f t="shared" si="0"/>
        <v>55.5</v>
      </c>
      <c r="J40" s="91">
        <f>IF(I40=0,"0,00",I40/SUM(I40:I42)*100)</f>
        <v>6.4647641234711699</v>
      </c>
    </row>
    <row r="41" spans="1:10" x14ac:dyDescent="0.2">
      <c r="A41" s="162"/>
      <c r="B41" s="165"/>
      <c r="C41" s="89" t="s">
        <v>129</v>
      </c>
      <c r="D41" s="92" t="s">
        <v>127</v>
      </c>
      <c r="E41" s="93">
        <v>169</v>
      </c>
      <c r="F41" s="93">
        <v>598</v>
      </c>
      <c r="G41" s="93">
        <v>44</v>
      </c>
      <c r="H41" s="93">
        <v>13</v>
      </c>
      <c r="I41" s="93">
        <f t="shared" si="0"/>
        <v>803</v>
      </c>
      <c r="J41" s="94">
        <f>IF(I41=0,"0,00",I41/SUM(I40:I42)*100)</f>
        <v>93.53523587652883</v>
      </c>
    </row>
    <row r="42" spans="1:10" x14ac:dyDescent="0.2">
      <c r="A42" s="162"/>
      <c r="B42" s="165"/>
      <c r="C42" s="95" t="s">
        <v>145</v>
      </c>
      <c r="D42" s="96" t="s">
        <v>128</v>
      </c>
      <c r="E42" s="49">
        <v>0</v>
      </c>
      <c r="F42" s="49">
        <v>0</v>
      </c>
      <c r="G42" s="49">
        <v>0</v>
      </c>
      <c r="H42" s="49">
        <v>0</v>
      </c>
      <c r="I42" s="97">
        <f t="shared" si="0"/>
        <v>0</v>
      </c>
      <c r="J42" s="98" t="str">
        <f>IF(I42=0,"0,00",I42/SUM(I40:I42)*100)</f>
        <v>0,00</v>
      </c>
    </row>
    <row r="43" spans="1:10" x14ac:dyDescent="0.2">
      <c r="A43" s="162"/>
      <c r="B43" s="165"/>
      <c r="C43" s="99"/>
      <c r="D43" s="90" t="s">
        <v>125</v>
      </c>
      <c r="E43" s="50">
        <v>19</v>
      </c>
      <c r="F43" s="50">
        <v>43</v>
      </c>
      <c r="G43" s="50">
        <v>6</v>
      </c>
      <c r="H43" s="50">
        <v>0</v>
      </c>
      <c r="I43" s="50">
        <f t="shared" si="0"/>
        <v>64.5</v>
      </c>
      <c r="J43" s="91">
        <f>IF(I43=0,"0,00",I43/SUM(I43:I45)*100)</f>
        <v>6.8145800316957219</v>
      </c>
    </row>
    <row r="44" spans="1:10" x14ac:dyDescent="0.2">
      <c r="A44" s="162"/>
      <c r="B44" s="165"/>
      <c r="C44" s="89" t="s">
        <v>130</v>
      </c>
      <c r="D44" s="92" t="s">
        <v>127</v>
      </c>
      <c r="E44" s="93">
        <v>248</v>
      </c>
      <c r="F44" s="93">
        <v>659</v>
      </c>
      <c r="G44" s="93">
        <v>47</v>
      </c>
      <c r="H44" s="93">
        <v>2</v>
      </c>
      <c r="I44" s="93">
        <f t="shared" si="0"/>
        <v>882</v>
      </c>
      <c r="J44" s="94">
        <f>IF(I44=0,"0,00",I44/SUM(I43:I45)*100)</f>
        <v>93.185419968304288</v>
      </c>
    </row>
    <row r="45" spans="1:10" x14ac:dyDescent="0.2">
      <c r="A45" s="163"/>
      <c r="B45" s="166"/>
      <c r="C45" s="100" t="s">
        <v>146</v>
      </c>
      <c r="D45" s="96" t="s">
        <v>128</v>
      </c>
      <c r="E45" s="49">
        <v>0</v>
      </c>
      <c r="F45" s="49">
        <v>0</v>
      </c>
      <c r="G45" s="49">
        <v>0</v>
      </c>
      <c r="H45" s="49">
        <v>0</v>
      </c>
      <c r="I45" s="102">
        <f t="shared" si="0"/>
        <v>0</v>
      </c>
      <c r="J45" s="98" t="str">
        <f>IF(I45=0,"0,00",I45/SUM(I43:I45)*100)</f>
        <v>0,00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N5" sqref="N5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15" width="4.7109375" customWidth="1"/>
    <col min="16" max="16" width="5.28515625" customWidth="1"/>
    <col min="17" max="20" width="4.7109375" customWidth="1"/>
    <col min="21" max="21" width="6.7109375" customWidth="1"/>
    <col min="22" max="25" width="4.7109375" customWidth="1"/>
    <col min="26" max="26" width="7" customWidth="1"/>
    <col min="27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90" t="s">
        <v>94</v>
      </c>
      <c r="N2" s="190"/>
      <c r="O2" s="190"/>
      <c r="P2" s="190"/>
      <c r="Q2" s="190"/>
      <c r="R2" s="190"/>
      <c r="S2" s="190"/>
      <c r="T2" s="190"/>
      <c r="U2" s="190"/>
      <c r="V2" s="190"/>
      <c r="W2" s="190"/>
      <c r="X2" s="190"/>
      <c r="Y2" s="190"/>
      <c r="Z2" s="190"/>
      <c r="AA2" s="190"/>
      <c r="AB2" s="190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90" t="s">
        <v>95</v>
      </c>
      <c r="N3" s="190"/>
      <c r="O3" s="190"/>
      <c r="P3" s="190"/>
      <c r="Q3" s="190"/>
      <c r="R3" s="190"/>
      <c r="S3" s="190"/>
      <c r="T3" s="190"/>
      <c r="U3" s="190"/>
      <c r="V3" s="190"/>
      <c r="W3" s="190"/>
      <c r="X3" s="190"/>
      <c r="Y3" s="190"/>
      <c r="Z3" s="190"/>
      <c r="AA3" s="190"/>
      <c r="AB3" s="190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90" t="s">
        <v>96</v>
      </c>
      <c r="N4" s="190"/>
      <c r="O4" s="190"/>
      <c r="P4" s="190"/>
      <c r="Q4" s="190"/>
      <c r="R4" s="190"/>
      <c r="S4" s="190"/>
      <c r="T4" s="190"/>
      <c r="U4" s="190"/>
      <c r="V4" s="190"/>
      <c r="W4" s="190"/>
      <c r="X4" s="190"/>
      <c r="Y4" s="190"/>
      <c r="Z4" s="190"/>
      <c r="AA4" s="190"/>
      <c r="AB4" s="190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6" t="s">
        <v>97</v>
      </c>
      <c r="B8" s="186"/>
      <c r="C8" s="185" t="s">
        <v>98</v>
      </c>
      <c r="D8" s="185"/>
      <c r="E8" s="185"/>
      <c r="F8" s="185"/>
      <c r="G8" s="185"/>
      <c r="H8" s="185"/>
      <c r="I8" s="59"/>
      <c r="J8" s="59"/>
      <c r="K8" s="59"/>
      <c r="L8" s="186" t="s">
        <v>99</v>
      </c>
      <c r="M8" s="186"/>
      <c r="N8" s="186"/>
      <c r="O8" s="185" t="str">
        <f>'G-1'!D5</f>
        <v>CALLE 54 X CARRERA 43</v>
      </c>
      <c r="P8" s="185"/>
      <c r="Q8" s="185"/>
      <c r="R8" s="185"/>
      <c r="S8" s="185"/>
      <c r="T8" s="59"/>
      <c r="U8" s="59"/>
      <c r="V8" s="186" t="s">
        <v>100</v>
      </c>
      <c r="W8" s="186"/>
      <c r="X8" s="186"/>
      <c r="Y8" s="185">
        <f>'G-1'!L5</f>
        <v>1158</v>
      </c>
      <c r="Z8" s="185"/>
      <c r="AA8" s="185"/>
      <c r="AB8" s="59"/>
      <c r="AC8" s="59"/>
      <c r="AD8" s="59"/>
      <c r="AE8" s="59"/>
      <c r="AF8" s="59"/>
      <c r="AG8" s="59"/>
      <c r="AH8" s="186" t="s">
        <v>101</v>
      </c>
      <c r="AI8" s="186"/>
      <c r="AJ8" s="187">
        <f>'G-1'!S6</f>
        <v>42993</v>
      </c>
      <c r="AK8" s="187"/>
      <c r="AL8" s="187"/>
      <c r="AM8" s="187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89" t="s">
        <v>47</v>
      </c>
      <c r="E10" s="189"/>
      <c r="F10" s="189"/>
      <c r="G10" s="18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89" t="s">
        <v>134</v>
      </c>
      <c r="T10" s="189"/>
      <c r="U10" s="189"/>
      <c r="V10" s="18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89" t="s">
        <v>49</v>
      </c>
      <c r="AI10" s="189"/>
      <c r="AJ10" s="189"/>
      <c r="AK10" s="189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102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88" t="s">
        <v>103</v>
      </c>
      <c r="U12" s="188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1031</v>
      </c>
      <c r="AV12" s="64">
        <f t="shared" si="0"/>
        <v>1060.5</v>
      </c>
      <c r="AW12" s="64">
        <f t="shared" si="0"/>
        <v>1057</v>
      </c>
      <c r="AX12" s="64">
        <f t="shared" si="0"/>
        <v>1049.5</v>
      </c>
      <c r="AY12" s="64">
        <f t="shared" si="0"/>
        <v>1058</v>
      </c>
      <c r="AZ12" s="64">
        <f t="shared" si="0"/>
        <v>1050</v>
      </c>
      <c r="BA12" s="64">
        <f t="shared" si="0"/>
        <v>1026.5</v>
      </c>
      <c r="BB12" s="64"/>
      <c r="BC12" s="64"/>
      <c r="BD12" s="64"/>
      <c r="BE12" s="64">
        <f t="shared" ref="BE12:BQ12" si="1">P14</f>
        <v>1014</v>
      </c>
      <c r="BF12" s="64">
        <f t="shared" si="1"/>
        <v>1027.5</v>
      </c>
      <c r="BG12" s="64">
        <f t="shared" si="1"/>
        <v>1061.5</v>
      </c>
      <c r="BH12" s="64">
        <f t="shared" si="1"/>
        <v>1073.5</v>
      </c>
      <c r="BI12" s="64">
        <f t="shared" si="1"/>
        <v>1064</v>
      </c>
      <c r="BJ12" s="64">
        <f t="shared" si="1"/>
        <v>1056.5</v>
      </c>
      <c r="BK12" s="64">
        <f t="shared" si="1"/>
        <v>1015.5</v>
      </c>
      <c r="BL12" s="64">
        <f t="shared" si="1"/>
        <v>930.5</v>
      </c>
      <c r="BM12" s="64">
        <f t="shared" si="1"/>
        <v>880</v>
      </c>
      <c r="BN12" s="64">
        <f t="shared" si="1"/>
        <v>818.5</v>
      </c>
      <c r="BO12" s="64">
        <f t="shared" si="1"/>
        <v>799.5</v>
      </c>
      <c r="BP12" s="64">
        <f t="shared" si="1"/>
        <v>871.5</v>
      </c>
      <c r="BQ12" s="64">
        <f t="shared" si="1"/>
        <v>942.5</v>
      </c>
      <c r="BR12" s="64"/>
      <c r="BS12" s="64"/>
      <c r="BT12" s="64"/>
      <c r="BU12" s="64">
        <f t="shared" ref="BU12:CC12" si="2">AG14</f>
        <v>1078.5</v>
      </c>
      <c r="BV12" s="64">
        <f t="shared" si="2"/>
        <v>1095</v>
      </c>
      <c r="BW12" s="64">
        <f t="shared" si="2"/>
        <v>1122</v>
      </c>
      <c r="BX12" s="64">
        <f t="shared" si="2"/>
        <v>1170</v>
      </c>
      <c r="BY12" s="64">
        <f t="shared" si="2"/>
        <v>1204</v>
      </c>
      <c r="BZ12" s="64">
        <f t="shared" si="2"/>
        <v>1248</v>
      </c>
      <c r="CA12" s="64">
        <f t="shared" si="2"/>
        <v>1329.5</v>
      </c>
      <c r="CB12" s="64">
        <f t="shared" si="2"/>
        <v>1374</v>
      </c>
      <c r="CC12" s="64">
        <f t="shared" si="2"/>
        <v>1409</v>
      </c>
    </row>
    <row r="13" spans="1:81" ht="16.5" customHeight="1" x14ac:dyDescent="0.2">
      <c r="A13" s="67" t="s">
        <v>104</v>
      </c>
      <c r="B13" s="116">
        <f>'G-1'!F10</f>
        <v>243.5</v>
      </c>
      <c r="C13" s="116">
        <f>'G-1'!F11</f>
        <v>271.5</v>
      </c>
      <c r="D13" s="116">
        <f>'G-1'!F12</f>
        <v>249.5</v>
      </c>
      <c r="E13" s="116">
        <f>'G-1'!F13</f>
        <v>266.5</v>
      </c>
      <c r="F13" s="116">
        <f>'G-1'!F14</f>
        <v>273</v>
      </c>
      <c r="G13" s="116">
        <f>'G-1'!F15</f>
        <v>268</v>
      </c>
      <c r="H13" s="116">
        <f>'G-1'!F16</f>
        <v>242</v>
      </c>
      <c r="I13" s="116">
        <f>'G-1'!F17</f>
        <v>275</v>
      </c>
      <c r="J13" s="116">
        <f>'G-1'!F18</f>
        <v>265</v>
      </c>
      <c r="K13" s="116">
        <f>'G-1'!F19</f>
        <v>244.5</v>
      </c>
      <c r="L13" s="117"/>
      <c r="M13" s="116">
        <f>'G-1'!F20</f>
        <v>245.5</v>
      </c>
      <c r="N13" s="116">
        <f>'G-1'!F21</f>
        <v>249</v>
      </c>
      <c r="O13" s="116">
        <f>'G-1'!F22</f>
        <v>261.5</v>
      </c>
      <c r="P13" s="116">
        <f>'G-1'!M10</f>
        <v>258</v>
      </c>
      <c r="Q13" s="116">
        <f>'G-1'!M11</f>
        <v>259</v>
      </c>
      <c r="R13" s="116">
        <f>'G-1'!M12</f>
        <v>283</v>
      </c>
      <c r="S13" s="116">
        <f>'G-1'!M13</f>
        <v>273.5</v>
      </c>
      <c r="T13" s="116">
        <f>'G-1'!M14</f>
        <v>248.5</v>
      </c>
      <c r="U13" s="116">
        <f>'G-1'!M15</f>
        <v>251.5</v>
      </c>
      <c r="V13" s="116">
        <f>'G-1'!M16</f>
        <v>242</v>
      </c>
      <c r="W13" s="116">
        <f>'G-1'!M17</f>
        <v>188.5</v>
      </c>
      <c r="X13" s="116">
        <f>'G-1'!M18</f>
        <v>198</v>
      </c>
      <c r="Y13" s="116">
        <f>'G-1'!M19</f>
        <v>190</v>
      </c>
      <c r="Z13" s="116">
        <f>'G-1'!M20</f>
        <v>223</v>
      </c>
      <c r="AA13" s="116">
        <f>'G-1'!M21</f>
        <v>260.5</v>
      </c>
      <c r="AB13" s="116">
        <f>'G-1'!M22</f>
        <v>269</v>
      </c>
      <c r="AC13" s="117"/>
      <c r="AD13" s="116">
        <f>'G-1'!T10</f>
        <v>272</v>
      </c>
      <c r="AE13" s="116">
        <f>'G-1'!T11</f>
        <v>261</v>
      </c>
      <c r="AF13" s="116">
        <f>'G-1'!T12</f>
        <v>263.5</v>
      </c>
      <c r="AG13" s="116">
        <f>'G-1'!T13</f>
        <v>282</v>
      </c>
      <c r="AH13" s="116">
        <f>'G-1'!T14</f>
        <v>288.5</v>
      </c>
      <c r="AI13" s="116">
        <f>'G-1'!T15</f>
        <v>288</v>
      </c>
      <c r="AJ13" s="116">
        <f>'G-1'!T16</f>
        <v>311.5</v>
      </c>
      <c r="AK13" s="116">
        <f>'G-1'!T17</f>
        <v>316</v>
      </c>
      <c r="AL13" s="116">
        <f>'G-1'!T18</f>
        <v>332.5</v>
      </c>
      <c r="AM13" s="116">
        <f>'G-1'!T19</f>
        <v>369.5</v>
      </c>
      <c r="AN13" s="116">
        <f>'G-1'!T20</f>
        <v>356</v>
      </c>
      <c r="AO13" s="116">
        <f>'G-1'!T21</f>
        <v>351</v>
      </c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105</v>
      </c>
      <c r="B14" s="116"/>
      <c r="C14" s="116"/>
      <c r="D14" s="116"/>
      <c r="E14" s="116">
        <f>B13+C13+D13+E13</f>
        <v>1031</v>
      </c>
      <c r="F14" s="116">
        <f t="shared" ref="F14:K14" si="3">C13+D13+E13+F13</f>
        <v>1060.5</v>
      </c>
      <c r="G14" s="116">
        <f t="shared" si="3"/>
        <v>1057</v>
      </c>
      <c r="H14" s="116">
        <f t="shared" si="3"/>
        <v>1049.5</v>
      </c>
      <c r="I14" s="116">
        <f t="shared" si="3"/>
        <v>1058</v>
      </c>
      <c r="J14" s="116">
        <f t="shared" si="3"/>
        <v>1050</v>
      </c>
      <c r="K14" s="116">
        <f t="shared" si="3"/>
        <v>1026.5</v>
      </c>
      <c r="L14" s="117"/>
      <c r="M14" s="116"/>
      <c r="N14" s="116"/>
      <c r="O14" s="116"/>
      <c r="P14" s="116">
        <f>M13+N13+O13+P13</f>
        <v>1014</v>
      </c>
      <c r="Q14" s="116">
        <f t="shared" ref="Q14:AB14" si="4">N13+O13+P13+Q13</f>
        <v>1027.5</v>
      </c>
      <c r="R14" s="116">
        <f t="shared" si="4"/>
        <v>1061.5</v>
      </c>
      <c r="S14" s="116">
        <f t="shared" si="4"/>
        <v>1073.5</v>
      </c>
      <c r="T14" s="116">
        <f t="shared" si="4"/>
        <v>1064</v>
      </c>
      <c r="U14" s="116">
        <f t="shared" si="4"/>
        <v>1056.5</v>
      </c>
      <c r="V14" s="116">
        <f t="shared" si="4"/>
        <v>1015.5</v>
      </c>
      <c r="W14" s="116">
        <f t="shared" si="4"/>
        <v>930.5</v>
      </c>
      <c r="X14" s="116">
        <f t="shared" si="4"/>
        <v>880</v>
      </c>
      <c r="Y14" s="116">
        <f t="shared" si="4"/>
        <v>818.5</v>
      </c>
      <c r="Z14" s="116">
        <f t="shared" si="4"/>
        <v>799.5</v>
      </c>
      <c r="AA14" s="116">
        <f t="shared" si="4"/>
        <v>871.5</v>
      </c>
      <c r="AB14" s="116">
        <f t="shared" si="4"/>
        <v>942.5</v>
      </c>
      <c r="AC14" s="117"/>
      <c r="AD14" s="116"/>
      <c r="AE14" s="116"/>
      <c r="AF14" s="116"/>
      <c r="AG14" s="116">
        <f>AD13+AE13+AF13+AG13</f>
        <v>1078.5</v>
      </c>
      <c r="AH14" s="116">
        <f t="shared" ref="AH14:AO14" si="5">AE13+AF13+AG13+AH13</f>
        <v>1095</v>
      </c>
      <c r="AI14" s="116">
        <f t="shared" si="5"/>
        <v>1122</v>
      </c>
      <c r="AJ14" s="116">
        <f t="shared" si="5"/>
        <v>1170</v>
      </c>
      <c r="AK14" s="116">
        <f t="shared" si="5"/>
        <v>1204</v>
      </c>
      <c r="AL14" s="116">
        <f t="shared" si="5"/>
        <v>1248</v>
      </c>
      <c r="AM14" s="116">
        <f t="shared" si="5"/>
        <v>1329.5</v>
      </c>
      <c r="AN14" s="116">
        <f t="shared" si="5"/>
        <v>1374</v>
      </c>
      <c r="AO14" s="116">
        <f t="shared" si="5"/>
        <v>1409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106</v>
      </c>
      <c r="B15" s="118"/>
      <c r="C15" s="119" t="s">
        <v>107</v>
      </c>
      <c r="D15" s="120">
        <f>DIRECCIONALIDAD!J10/100</f>
        <v>0</v>
      </c>
      <c r="E15" s="119"/>
      <c r="F15" s="119" t="s">
        <v>108</v>
      </c>
      <c r="G15" s="120">
        <f>DIRECCIONALIDAD!J11/100</f>
        <v>0.822529224229543</v>
      </c>
      <c r="H15" s="119"/>
      <c r="I15" s="119" t="s">
        <v>109</v>
      </c>
      <c r="J15" s="120">
        <f>DIRECCIONALIDAD!J12/100</f>
        <v>0.17747077577045697</v>
      </c>
      <c r="K15" s="121"/>
      <c r="L15" s="115"/>
      <c r="M15" s="118"/>
      <c r="N15" s="119"/>
      <c r="O15" s="119" t="s">
        <v>107</v>
      </c>
      <c r="P15" s="120">
        <f>DIRECCIONALIDAD!J13/100</f>
        <v>0</v>
      </c>
      <c r="Q15" s="119"/>
      <c r="R15" s="119"/>
      <c r="S15" s="119"/>
      <c r="T15" s="119" t="s">
        <v>108</v>
      </c>
      <c r="U15" s="120">
        <f>DIRECCIONALIDAD!J14/100</f>
        <v>0.83380547686496698</v>
      </c>
      <c r="V15" s="119"/>
      <c r="W15" s="119"/>
      <c r="X15" s="119"/>
      <c r="Y15" s="119" t="s">
        <v>109</v>
      </c>
      <c r="Z15" s="120">
        <f>DIRECCIONALIDAD!J15/100</f>
        <v>0.16619452313503305</v>
      </c>
      <c r="AA15" s="119"/>
      <c r="AB15" s="121"/>
      <c r="AC15" s="115"/>
      <c r="AD15" s="118"/>
      <c r="AE15" s="119" t="s">
        <v>107</v>
      </c>
      <c r="AF15" s="120">
        <f>DIRECCIONALIDAD!J16/100</f>
        <v>0</v>
      </c>
      <c r="AG15" s="119"/>
      <c r="AH15" s="119"/>
      <c r="AI15" s="119"/>
      <c r="AJ15" s="119" t="s">
        <v>108</v>
      </c>
      <c r="AK15" s="120">
        <f>DIRECCIONALIDAD!J17/100</f>
        <v>0.84512022630834527</v>
      </c>
      <c r="AL15" s="119"/>
      <c r="AM15" s="119"/>
      <c r="AN15" s="119" t="s">
        <v>109</v>
      </c>
      <c r="AO15" s="122">
        <f>DIRECCIONALIDAD!J18/100</f>
        <v>0.15487977369165487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127" t="s">
        <v>148</v>
      </c>
      <c r="B16" s="128">
        <f>MAX(B14:K14)</f>
        <v>1060.5</v>
      </c>
      <c r="C16" s="119" t="s">
        <v>107</v>
      </c>
      <c r="D16" s="129">
        <f>+B16*D15</f>
        <v>0</v>
      </c>
      <c r="E16" s="119"/>
      <c r="F16" s="119" t="s">
        <v>108</v>
      </c>
      <c r="G16" s="129">
        <f>+B16*G15</f>
        <v>872.29224229543036</v>
      </c>
      <c r="H16" s="119"/>
      <c r="I16" s="119" t="s">
        <v>109</v>
      </c>
      <c r="J16" s="129">
        <f>+B16*J15</f>
        <v>188.20775770456962</v>
      </c>
      <c r="K16" s="121"/>
      <c r="L16" s="115"/>
      <c r="M16" s="128">
        <f>MAX(M14:AB14)</f>
        <v>1073.5</v>
      </c>
      <c r="N16" s="119"/>
      <c r="O16" s="119" t="s">
        <v>107</v>
      </c>
      <c r="P16" s="130">
        <f>+M16*P15</f>
        <v>0</v>
      </c>
      <c r="Q16" s="119"/>
      <c r="R16" s="119"/>
      <c r="S16" s="119"/>
      <c r="T16" s="119" t="s">
        <v>108</v>
      </c>
      <c r="U16" s="130">
        <f>+M16*U15</f>
        <v>895.09017941454204</v>
      </c>
      <c r="V16" s="119"/>
      <c r="W16" s="119"/>
      <c r="X16" s="119"/>
      <c r="Y16" s="119" t="s">
        <v>109</v>
      </c>
      <c r="Z16" s="130">
        <f>+M16*Z15</f>
        <v>178.40982058545799</v>
      </c>
      <c r="AA16" s="119"/>
      <c r="AB16" s="121"/>
      <c r="AC16" s="115"/>
      <c r="AD16" s="128">
        <f>MAX(AD14:AO14)</f>
        <v>1409</v>
      </c>
      <c r="AE16" s="119" t="s">
        <v>107</v>
      </c>
      <c r="AF16" s="129">
        <f>+AD16*AF15</f>
        <v>0</v>
      </c>
      <c r="AG16" s="119"/>
      <c r="AH16" s="119"/>
      <c r="AI16" s="119"/>
      <c r="AJ16" s="119" t="s">
        <v>108</v>
      </c>
      <c r="AK16" s="129">
        <f>+AD16*AK15</f>
        <v>1190.7743988684585</v>
      </c>
      <c r="AL16" s="119"/>
      <c r="AM16" s="119"/>
      <c r="AN16" s="119" t="s">
        <v>109</v>
      </c>
      <c r="AO16" s="131">
        <f>+AD16*AO15</f>
        <v>218.22560113154171</v>
      </c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59"/>
      <c r="B17" s="115"/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5"/>
      <c r="S17" s="115"/>
      <c r="T17" s="183" t="s">
        <v>103</v>
      </c>
      <c r="U17" s="183"/>
      <c r="V17" s="123">
        <v>2</v>
      </c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59"/>
      <c r="AQ17" s="59"/>
      <c r="AR17" s="59"/>
      <c r="AS17" s="59"/>
      <c r="AT17" s="59"/>
      <c r="AU17" s="59"/>
      <c r="AV17" s="59"/>
      <c r="AW17" s="59"/>
      <c r="AX17" s="59"/>
      <c r="AY17" s="59"/>
      <c r="AZ17" s="59"/>
      <c r="BA17" s="59"/>
      <c r="BB17" s="59"/>
      <c r="BC17" s="59"/>
      <c r="BD17" s="59"/>
      <c r="BE17" s="59"/>
      <c r="BF17" s="59"/>
      <c r="BG17" s="59"/>
      <c r="BH17" s="59"/>
      <c r="BI17" s="59"/>
      <c r="BJ17" s="59"/>
      <c r="BK17" s="59"/>
      <c r="BL17" s="59"/>
      <c r="BM17" s="59"/>
      <c r="BN17" s="59"/>
      <c r="BO17" s="59"/>
      <c r="BP17" s="59"/>
      <c r="BQ17" s="59"/>
      <c r="BR17" s="59"/>
      <c r="BS17" s="59"/>
      <c r="BT17" s="59"/>
      <c r="BU17" s="59"/>
      <c r="BV17" s="59"/>
      <c r="BW17" s="59"/>
      <c r="BX17" s="59"/>
      <c r="BY17" s="59"/>
      <c r="BZ17" s="59"/>
      <c r="CA17" s="59"/>
      <c r="CB17" s="59"/>
      <c r="CC17" s="59"/>
    </row>
    <row r="18" spans="1:81" ht="16.5" customHeight="1" x14ac:dyDescent="0.2">
      <c r="A18" s="67" t="s">
        <v>104</v>
      </c>
      <c r="B18" s="116"/>
      <c r="C18" s="116"/>
      <c r="D18" s="116"/>
      <c r="E18" s="116"/>
      <c r="F18" s="116"/>
      <c r="G18" s="116"/>
      <c r="H18" s="116"/>
      <c r="I18" s="116"/>
      <c r="J18" s="116"/>
      <c r="K18" s="116"/>
      <c r="L18" s="117"/>
      <c r="M18" s="116"/>
      <c r="N18" s="116"/>
      <c r="O18" s="116"/>
      <c r="P18" s="116"/>
      <c r="Q18" s="116"/>
      <c r="R18" s="116"/>
      <c r="S18" s="116"/>
      <c r="T18" s="116"/>
      <c r="U18" s="116"/>
      <c r="V18" s="116"/>
      <c r="W18" s="116"/>
      <c r="X18" s="116"/>
      <c r="Y18" s="116"/>
      <c r="Z18" s="116"/>
      <c r="AA18" s="116"/>
      <c r="AB18" s="116"/>
      <c r="AC18" s="117"/>
      <c r="AD18" s="116"/>
      <c r="AE18" s="116"/>
      <c r="AF18" s="116"/>
      <c r="AG18" s="116"/>
      <c r="AH18" s="116"/>
      <c r="AI18" s="116"/>
      <c r="AJ18" s="116"/>
      <c r="AK18" s="116"/>
      <c r="AL18" s="116"/>
      <c r="AM18" s="116"/>
      <c r="AN18" s="116"/>
      <c r="AO18" s="116"/>
      <c r="AP18" s="68"/>
      <c r="AQ18" s="68"/>
      <c r="AR18" s="68"/>
      <c r="AS18" s="68"/>
      <c r="AT18" s="68"/>
      <c r="AU18" s="68">
        <f t="shared" ref="AU18:BA18" si="6">E19</f>
        <v>0</v>
      </c>
      <c r="AV18" s="68">
        <f t="shared" si="6"/>
        <v>0</v>
      </c>
      <c r="AW18" s="68">
        <f t="shared" si="6"/>
        <v>0</v>
      </c>
      <c r="AX18" s="68">
        <f t="shared" si="6"/>
        <v>0</v>
      </c>
      <c r="AY18" s="68">
        <f t="shared" si="6"/>
        <v>0</v>
      </c>
      <c r="AZ18" s="68">
        <f t="shared" si="6"/>
        <v>0</v>
      </c>
      <c r="BA18" s="68">
        <f t="shared" si="6"/>
        <v>0</v>
      </c>
      <c r="BB18" s="68"/>
      <c r="BC18" s="68"/>
      <c r="BD18" s="68"/>
      <c r="BE18" s="68">
        <f t="shared" ref="BE18:BQ18" si="7">P19</f>
        <v>0</v>
      </c>
      <c r="BF18" s="68">
        <f t="shared" si="7"/>
        <v>0</v>
      </c>
      <c r="BG18" s="68">
        <f t="shared" si="7"/>
        <v>0</v>
      </c>
      <c r="BH18" s="68">
        <f t="shared" si="7"/>
        <v>0</v>
      </c>
      <c r="BI18" s="68">
        <f t="shared" si="7"/>
        <v>0</v>
      </c>
      <c r="BJ18" s="68">
        <f t="shared" si="7"/>
        <v>0</v>
      </c>
      <c r="BK18" s="68">
        <f t="shared" si="7"/>
        <v>0</v>
      </c>
      <c r="BL18" s="68">
        <f t="shared" si="7"/>
        <v>0</v>
      </c>
      <c r="BM18" s="68">
        <f t="shared" si="7"/>
        <v>0</v>
      </c>
      <c r="BN18" s="68">
        <f t="shared" si="7"/>
        <v>0</v>
      </c>
      <c r="BO18" s="68">
        <f t="shared" si="7"/>
        <v>0</v>
      </c>
      <c r="BP18" s="68">
        <f t="shared" si="7"/>
        <v>0</v>
      </c>
      <c r="BQ18" s="68">
        <f t="shared" si="7"/>
        <v>0</v>
      </c>
      <c r="BR18" s="68"/>
      <c r="BS18" s="68"/>
      <c r="BT18" s="68"/>
      <c r="BU18" s="68">
        <f t="shared" ref="BU18:CC18" si="8">AG19</f>
        <v>0</v>
      </c>
      <c r="BV18" s="68">
        <f t="shared" si="8"/>
        <v>0</v>
      </c>
      <c r="BW18" s="68">
        <f t="shared" si="8"/>
        <v>0</v>
      </c>
      <c r="BX18" s="68">
        <f t="shared" si="8"/>
        <v>0</v>
      </c>
      <c r="BY18" s="68">
        <f t="shared" si="8"/>
        <v>0</v>
      </c>
      <c r="BZ18" s="68">
        <f t="shared" si="8"/>
        <v>0</v>
      </c>
      <c r="CA18" s="68">
        <f t="shared" si="8"/>
        <v>0</v>
      </c>
      <c r="CB18" s="68">
        <f t="shared" si="8"/>
        <v>0</v>
      </c>
      <c r="CC18" s="68">
        <f t="shared" si="8"/>
        <v>0</v>
      </c>
    </row>
    <row r="19" spans="1:81" ht="16.5" customHeight="1" x14ac:dyDescent="0.2">
      <c r="A19" s="67" t="s">
        <v>105</v>
      </c>
      <c r="B19" s="116"/>
      <c r="C19" s="116"/>
      <c r="D19" s="116"/>
      <c r="E19" s="116">
        <f>B18+C18+D18+E18</f>
        <v>0</v>
      </c>
      <c r="F19" s="116">
        <f t="shared" ref="F19:K19" si="9">C18+D18+E18+F18</f>
        <v>0</v>
      </c>
      <c r="G19" s="116">
        <f t="shared" si="9"/>
        <v>0</v>
      </c>
      <c r="H19" s="116">
        <f t="shared" si="9"/>
        <v>0</v>
      </c>
      <c r="I19" s="116">
        <f t="shared" si="9"/>
        <v>0</v>
      </c>
      <c r="J19" s="116">
        <f t="shared" si="9"/>
        <v>0</v>
      </c>
      <c r="K19" s="116">
        <f t="shared" si="9"/>
        <v>0</v>
      </c>
      <c r="L19" s="117"/>
      <c r="M19" s="116"/>
      <c r="N19" s="116"/>
      <c r="O19" s="116"/>
      <c r="P19" s="116">
        <f>M18+N18+O18+P18</f>
        <v>0</v>
      </c>
      <c r="Q19" s="116">
        <f t="shared" ref="Q19:AB19" si="10">N18+O18+P18+Q18</f>
        <v>0</v>
      </c>
      <c r="R19" s="116">
        <f t="shared" si="10"/>
        <v>0</v>
      </c>
      <c r="S19" s="116">
        <f t="shared" si="10"/>
        <v>0</v>
      </c>
      <c r="T19" s="116">
        <f t="shared" si="10"/>
        <v>0</v>
      </c>
      <c r="U19" s="116">
        <f t="shared" si="10"/>
        <v>0</v>
      </c>
      <c r="V19" s="116">
        <f t="shared" si="10"/>
        <v>0</v>
      </c>
      <c r="W19" s="116">
        <f t="shared" si="10"/>
        <v>0</v>
      </c>
      <c r="X19" s="116">
        <f t="shared" si="10"/>
        <v>0</v>
      </c>
      <c r="Y19" s="116">
        <f t="shared" si="10"/>
        <v>0</v>
      </c>
      <c r="Z19" s="116">
        <f t="shared" si="10"/>
        <v>0</v>
      </c>
      <c r="AA19" s="116">
        <f t="shared" si="10"/>
        <v>0</v>
      </c>
      <c r="AB19" s="116">
        <f t="shared" si="10"/>
        <v>0</v>
      </c>
      <c r="AC19" s="117"/>
      <c r="AD19" s="116"/>
      <c r="AE19" s="116"/>
      <c r="AF19" s="116"/>
      <c r="AG19" s="116">
        <f>AD18+AE18+AF18+AG18</f>
        <v>0</v>
      </c>
      <c r="AH19" s="116">
        <f t="shared" ref="AH19:AO19" si="11">AE18+AF18+AG18+AH18</f>
        <v>0</v>
      </c>
      <c r="AI19" s="116">
        <f t="shared" si="11"/>
        <v>0</v>
      </c>
      <c r="AJ19" s="116">
        <f t="shared" si="11"/>
        <v>0</v>
      </c>
      <c r="AK19" s="116">
        <f t="shared" si="11"/>
        <v>0</v>
      </c>
      <c r="AL19" s="116">
        <f t="shared" si="11"/>
        <v>0</v>
      </c>
      <c r="AM19" s="116">
        <f t="shared" si="11"/>
        <v>0</v>
      </c>
      <c r="AN19" s="116">
        <f t="shared" si="11"/>
        <v>0</v>
      </c>
      <c r="AO19" s="116">
        <f t="shared" si="11"/>
        <v>0</v>
      </c>
      <c r="AP19" s="68"/>
      <c r="AQ19" s="68"/>
      <c r="AR19" s="68"/>
      <c r="AS19" s="68"/>
      <c r="AT19" s="68"/>
      <c r="AU19" s="68">
        <f t="shared" ref="AU19:BA19" si="12">E29</f>
        <v>1738.5</v>
      </c>
      <c r="AV19" s="68">
        <f t="shared" si="12"/>
        <v>1719</v>
      </c>
      <c r="AW19" s="68">
        <f t="shared" si="12"/>
        <v>1692.5</v>
      </c>
      <c r="AX19" s="68">
        <f t="shared" si="12"/>
        <v>1642.5</v>
      </c>
      <c r="AY19" s="68">
        <f t="shared" si="12"/>
        <v>1642.5</v>
      </c>
      <c r="AZ19" s="68">
        <f t="shared" si="12"/>
        <v>1651</v>
      </c>
      <c r="BA19" s="68">
        <f t="shared" si="12"/>
        <v>1641.5</v>
      </c>
      <c r="BB19" s="68"/>
      <c r="BC19" s="68"/>
      <c r="BD19" s="68"/>
      <c r="BE19" s="68">
        <f t="shared" ref="BE19:BQ19" si="13">P29</f>
        <v>1711.5</v>
      </c>
      <c r="BF19" s="68">
        <f t="shared" si="13"/>
        <v>1726</v>
      </c>
      <c r="BG19" s="68">
        <f t="shared" si="13"/>
        <v>1744.5</v>
      </c>
      <c r="BH19" s="68">
        <f t="shared" si="13"/>
        <v>1725</v>
      </c>
      <c r="BI19" s="68">
        <f t="shared" si="13"/>
        <v>1698</v>
      </c>
      <c r="BJ19" s="68">
        <f t="shared" si="13"/>
        <v>1659.5</v>
      </c>
      <c r="BK19" s="68">
        <f t="shared" si="13"/>
        <v>1609</v>
      </c>
      <c r="BL19" s="68">
        <f t="shared" si="13"/>
        <v>1612.5</v>
      </c>
      <c r="BM19" s="68">
        <f t="shared" si="13"/>
        <v>1661.5</v>
      </c>
      <c r="BN19" s="68">
        <f t="shared" si="13"/>
        <v>1701.5</v>
      </c>
      <c r="BO19" s="68">
        <f t="shared" si="13"/>
        <v>1754.5</v>
      </c>
      <c r="BP19" s="68">
        <f t="shared" si="13"/>
        <v>1755</v>
      </c>
      <c r="BQ19" s="68">
        <f t="shared" si="13"/>
        <v>1731</v>
      </c>
      <c r="BR19" s="68"/>
      <c r="BS19" s="68"/>
      <c r="BT19" s="68"/>
      <c r="BU19" s="68">
        <f t="shared" ref="BU19:CC19" si="14">AG29</f>
        <v>1837.5</v>
      </c>
      <c r="BV19" s="68">
        <f t="shared" si="14"/>
        <v>1865</v>
      </c>
      <c r="BW19" s="68">
        <f t="shared" si="14"/>
        <v>1867</v>
      </c>
      <c r="BX19" s="68">
        <f t="shared" si="14"/>
        <v>1832</v>
      </c>
      <c r="BY19" s="68">
        <f t="shared" si="14"/>
        <v>1847.5</v>
      </c>
      <c r="BZ19" s="68">
        <f t="shared" si="14"/>
        <v>1873</v>
      </c>
      <c r="CA19" s="68">
        <f t="shared" si="14"/>
        <v>1847</v>
      </c>
      <c r="CB19" s="68">
        <f t="shared" si="14"/>
        <v>1898</v>
      </c>
      <c r="CC19" s="68">
        <f t="shared" si="14"/>
        <v>1883.5</v>
      </c>
    </row>
    <row r="20" spans="1:81" ht="16.5" customHeight="1" x14ac:dyDescent="0.2">
      <c r="A20" s="64" t="s">
        <v>106</v>
      </c>
      <c r="B20" s="118"/>
      <c r="C20" s="119" t="s">
        <v>107</v>
      </c>
      <c r="D20" s="120">
        <f>DIRECCIONALIDAD!J19/100</f>
        <v>0</v>
      </c>
      <c r="E20" s="119"/>
      <c r="F20" s="119" t="s">
        <v>108</v>
      </c>
      <c r="G20" s="120">
        <f>DIRECCIONALIDAD!J20/100</f>
        <v>0</v>
      </c>
      <c r="H20" s="119"/>
      <c r="I20" s="119" t="s">
        <v>109</v>
      </c>
      <c r="J20" s="120">
        <f>DIRECCIONALIDAD!J21/100</f>
        <v>0</v>
      </c>
      <c r="K20" s="121"/>
      <c r="L20" s="115"/>
      <c r="M20" s="118"/>
      <c r="N20" s="119"/>
      <c r="O20" s="119" t="s">
        <v>107</v>
      </c>
      <c r="P20" s="120">
        <f>DIRECCIONALIDAD!J22/100</f>
        <v>0</v>
      </c>
      <c r="Q20" s="119"/>
      <c r="R20" s="119"/>
      <c r="S20" s="119"/>
      <c r="T20" s="119" t="s">
        <v>108</v>
      </c>
      <c r="U20" s="120">
        <f>DIRECCIONALIDAD!J23/100</f>
        <v>0</v>
      </c>
      <c r="V20" s="119"/>
      <c r="W20" s="119"/>
      <c r="X20" s="119"/>
      <c r="Y20" s="119" t="s">
        <v>109</v>
      </c>
      <c r="Z20" s="120">
        <f>DIRECCIONALIDAD!J24/100</f>
        <v>0</v>
      </c>
      <c r="AA20" s="119"/>
      <c r="AB20" s="121"/>
      <c r="AC20" s="115"/>
      <c r="AD20" s="118"/>
      <c r="AE20" s="119" t="s">
        <v>107</v>
      </c>
      <c r="AF20" s="120">
        <f>DIRECCIONALIDAD!J25/100</f>
        <v>0</v>
      </c>
      <c r="AG20" s="119"/>
      <c r="AH20" s="119"/>
      <c r="AI20" s="119"/>
      <c r="AJ20" s="119" t="s">
        <v>108</v>
      </c>
      <c r="AK20" s="120">
        <f>DIRECCIONALIDAD!J26/100</f>
        <v>0</v>
      </c>
      <c r="AL20" s="119"/>
      <c r="AM20" s="119"/>
      <c r="AN20" s="119" t="s">
        <v>109</v>
      </c>
      <c r="AO20" s="122">
        <f>DIRECCIONALIDAD!J27/100</f>
        <v>0</v>
      </c>
      <c r="AP20" s="59"/>
      <c r="AQ20" s="59"/>
      <c r="AR20" s="59"/>
      <c r="AS20" s="59"/>
      <c r="AT20" s="59"/>
      <c r="AU20" s="59">
        <f t="shared" ref="AU20:BA20" si="15">E24</f>
        <v>0</v>
      </c>
      <c r="AV20" s="59">
        <f t="shared" si="15"/>
        <v>0</v>
      </c>
      <c r="AW20" s="59">
        <f t="shared" si="15"/>
        <v>0</v>
      </c>
      <c r="AX20" s="59">
        <f t="shared" si="15"/>
        <v>0</v>
      </c>
      <c r="AY20" s="59">
        <f t="shared" si="15"/>
        <v>0</v>
      </c>
      <c r="AZ20" s="59">
        <f t="shared" si="15"/>
        <v>0</v>
      </c>
      <c r="BA20" s="59">
        <f t="shared" si="15"/>
        <v>0</v>
      </c>
      <c r="BB20" s="59"/>
      <c r="BC20" s="59"/>
      <c r="BD20" s="59"/>
      <c r="BE20" s="59">
        <f t="shared" ref="BE20:BQ20" si="16">P24</f>
        <v>0</v>
      </c>
      <c r="BF20" s="59">
        <f t="shared" si="16"/>
        <v>0</v>
      </c>
      <c r="BG20" s="59">
        <f t="shared" si="16"/>
        <v>0</v>
      </c>
      <c r="BH20" s="59">
        <f t="shared" si="16"/>
        <v>0</v>
      </c>
      <c r="BI20" s="59">
        <f t="shared" si="16"/>
        <v>0</v>
      </c>
      <c r="BJ20" s="59">
        <f t="shared" si="16"/>
        <v>0</v>
      </c>
      <c r="BK20" s="59">
        <f t="shared" si="16"/>
        <v>0</v>
      </c>
      <c r="BL20" s="59">
        <f t="shared" si="16"/>
        <v>0</v>
      </c>
      <c r="BM20" s="59">
        <f t="shared" si="16"/>
        <v>0</v>
      </c>
      <c r="BN20" s="59">
        <f t="shared" si="16"/>
        <v>0</v>
      </c>
      <c r="BO20" s="59">
        <f t="shared" si="16"/>
        <v>0</v>
      </c>
      <c r="BP20" s="59">
        <f t="shared" si="16"/>
        <v>0</v>
      </c>
      <c r="BQ20" s="59">
        <f t="shared" si="16"/>
        <v>0</v>
      </c>
      <c r="BR20" s="59"/>
      <c r="BS20" s="59"/>
      <c r="BT20" s="59"/>
      <c r="BU20" s="59">
        <f t="shared" ref="BU20:CC20" si="17">AG24</f>
        <v>0</v>
      </c>
      <c r="BV20" s="59">
        <f t="shared" si="17"/>
        <v>0</v>
      </c>
      <c r="BW20" s="59">
        <f t="shared" si="17"/>
        <v>0</v>
      </c>
      <c r="BX20" s="59">
        <f t="shared" si="17"/>
        <v>0</v>
      </c>
      <c r="BY20" s="59">
        <f t="shared" si="17"/>
        <v>0</v>
      </c>
      <c r="BZ20" s="59">
        <f t="shared" si="17"/>
        <v>0</v>
      </c>
      <c r="CA20" s="59">
        <f t="shared" si="17"/>
        <v>0</v>
      </c>
      <c r="CB20" s="59">
        <f t="shared" si="17"/>
        <v>0</v>
      </c>
      <c r="CC20" s="59">
        <f t="shared" si="17"/>
        <v>0</v>
      </c>
    </row>
    <row r="21" spans="1:81" ht="16.5" customHeight="1" x14ac:dyDescent="0.2">
      <c r="A21" s="127" t="s">
        <v>148</v>
      </c>
      <c r="B21" s="128">
        <f>MAX(B19:K19)</f>
        <v>0</v>
      </c>
      <c r="C21" s="119" t="s">
        <v>107</v>
      </c>
      <c r="D21" s="129">
        <f>+B21*D20</f>
        <v>0</v>
      </c>
      <c r="E21" s="119"/>
      <c r="F21" s="119" t="s">
        <v>108</v>
      </c>
      <c r="G21" s="129">
        <f>+B21*G20</f>
        <v>0</v>
      </c>
      <c r="H21" s="119"/>
      <c r="I21" s="119" t="s">
        <v>109</v>
      </c>
      <c r="J21" s="129">
        <f>+B21*J20</f>
        <v>0</v>
      </c>
      <c r="K21" s="121"/>
      <c r="L21" s="115"/>
      <c r="M21" s="128">
        <f>MAX(M19:AB19)</f>
        <v>0</v>
      </c>
      <c r="N21" s="119"/>
      <c r="O21" s="119" t="s">
        <v>107</v>
      </c>
      <c r="P21" s="130">
        <f>+M21*P20</f>
        <v>0</v>
      </c>
      <c r="Q21" s="119"/>
      <c r="R21" s="119"/>
      <c r="S21" s="119"/>
      <c r="T21" s="119" t="s">
        <v>108</v>
      </c>
      <c r="U21" s="130">
        <f>+M21*U20</f>
        <v>0</v>
      </c>
      <c r="V21" s="119"/>
      <c r="W21" s="119"/>
      <c r="X21" s="119"/>
      <c r="Y21" s="119" t="s">
        <v>109</v>
      </c>
      <c r="Z21" s="130">
        <f>+M21*Z20</f>
        <v>0</v>
      </c>
      <c r="AA21" s="119"/>
      <c r="AB21" s="121"/>
      <c r="AC21" s="115"/>
      <c r="AD21" s="128">
        <f>MAX(AD19:AO19)</f>
        <v>0</v>
      </c>
      <c r="AE21" s="119" t="s">
        <v>107</v>
      </c>
      <c r="AF21" s="129">
        <f>+AD21*AF20</f>
        <v>0</v>
      </c>
      <c r="AG21" s="119"/>
      <c r="AH21" s="119"/>
      <c r="AI21" s="119"/>
      <c r="AJ21" s="119" t="s">
        <v>108</v>
      </c>
      <c r="AK21" s="129">
        <f>+AD21*AK20</f>
        <v>0</v>
      </c>
      <c r="AL21" s="119"/>
      <c r="AM21" s="119"/>
      <c r="AN21" s="119" t="s">
        <v>109</v>
      </c>
      <c r="AO21" s="131">
        <f>+AD21*AO20</f>
        <v>0</v>
      </c>
      <c r="AP21" s="59"/>
      <c r="AQ21" s="59"/>
      <c r="AR21" s="59"/>
      <c r="AS21" s="59"/>
      <c r="AT21" s="59"/>
      <c r="AU21" s="59"/>
      <c r="AV21" s="59"/>
      <c r="AW21" s="59"/>
      <c r="AX21" s="59"/>
      <c r="AY21" s="59"/>
      <c r="AZ21" s="59"/>
      <c r="BA21" s="59"/>
      <c r="BB21" s="59"/>
      <c r="BC21" s="59"/>
      <c r="BD21" s="59"/>
      <c r="BE21" s="59"/>
      <c r="BF21" s="59"/>
      <c r="BG21" s="59"/>
      <c r="BH21" s="59"/>
      <c r="BI21" s="59"/>
      <c r="BJ21" s="59"/>
      <c r="BK21" s="59"/>
      <c r="BL21" s="59"/>
      <c r="BM21" s="59"/>
      <c r="BN21" s="59"/>
      <c r="BO21" s="59"/>
      <c r="BP21" s="59"/>
      <c r="BQ21" s="59"/>
      <c r="BR21" s="59"/>
      <c r="BS21" s="59"/>
      <c r="BT21" s="59"/>
      <c r="BU21" s="59"/>
      <c r="BV21" s="59"/>
      <c r="BW21" s="59"/>
      <c r="BX21" s="59"/>
      <c r="BY21" s="59"/>
      <c r="BZ21" s="59"/>
      <c r="CA21" s="59"/>
      <c r="CB21" s="59"/>
      <c r="CC21" s="59"/>
    </row>
    <row r="22" spans="1:81" ht="16.5" customHeight="1" x14ac:dyDescent="0.2">
      <c r="A22" s="59"/>
      <c r="B22" s="115"/>
      <c r="C22" s="115"/>
      <c r="D22" s="115"/>
      <c r="E22" s="115"/>
      <c r="F22" s="115"/>
      <c r="G22" s="115"/>
      <c r="H22" s="115"/>
      <c r="I22" s="115"/>
      <c r="J22" s="115"/>
      <c r="K22" s="115"/>
      <c r="L22" s="115"/>
      <c r="M22" s="115"/>
      <c r="N22" s="115"/>
      <c r="O22" s="115"/>
      <c r="P22" s="115"/>
      <c r="Q22" s="115"/>
      <c r="R22" s="115"/>
      <c r="S22" s="115"/>
      <c r="T22" s="183" t="s">
        <v>103</v>
      </c>
      <c r="U22" s="183"/>
      <c r="V22" s="123">
        <v>3</v>
      </c>
      <c r="W22" s="115"/>
      <c r="X22" s="115"/>
      <c r="Y22" s="115"/>
      <c r="Z22" s="115"/>
      <c r="AA22" s="115"/>
      <c r="AB22" s="115"/>
      <c r="AC22" s="115"/>
      <c r="AD22" s="115"/>
      <c r="AE22" s="115"/>
      <c r="AF22" s="115"/>
      <c r="AG22" s="115"/>
      <c r="AH22" s="115"/>
      <c r="AI22" s="115"/>
      <c r="AJ22" s="115"/>
      <c r="AK22" s="115"/>
      <c r="AL22" s="115"/>
      <c r="AM22" s="115"/>
      <c r="AN22" s="115"/>
      <c r="AO22" s="115"/>
      <c r="AP22" s="59"/>
      <c r="AQ22" s="59"/>
      <c r="AR22" s="59"/>
      <c r="AS22" s="59"/>
      <c r="AT22" s="59"/>
      <c r="AU22" s="59">
        <f t="shared" ref="AU22:BA22" si="18">E34</f>
        <v>2769.5</v>
      </c>
      <c r="AV22" s="59">
        <f t="shared" si="18"/>
        <v>2779.5</v>
      </c>
      <c r="AW22" s="59">
        <f t="shared" si="18"/>
        <v>2749.5</v>
      </c>
      <c r="AX22" s="59">
        <f t="shared" si="18"/>
        <v>2692</v>
      </c>
      <c r="AY22" s="59">
        <f t="shared" si="18"/>
        <v>2700.5</v>
      </c>
      <c r="AZ22" s="59">
        <f t="shared" si="18"/>
        <v>2701</v>
      </c>
      <c r="BA22" s="59">
        <f t="shared" si="18"/>
        <v>2668</v>
      </c>
      <c r="BB22" s="59"/>
      <c r="BC22" s="59"/>
      <c r="BD22" s="59"/>
      <c r="BE22" s="59">
        <f t="shared" ref="BE22:BQ22" si="19">P34</f>
        <v>2725.5</v>
      </c>
      <c r="BF22" s="59">
        <f t="shared" si="19"/>
        <v>2753.5</v>
      </c>
      <c r="BG22" s="59">
        <f t="shared" si="19"/>
        <v>2806</v>
      </c>
      <c r="BH22" s="59">
        <f t="shared" si="19"/>
        <v>2798.5</v>
      </c>
      <c r="BI22" s="59">
        <f t="shared" si="19"/>
        <v>2762</v>
      </c>
      <c r="BJ22" s="59">
        <f t="shared" si="19"/>
        <v>2716</v>
      </c>
      <c r="BK22" s="59">
        <f t="shared" si="19"/>
        <v>2624.5</v>
      </c>
      <c r="BL22" s="59">
        <f t="shared" si="19"/>
        <v>2543</v>
      </c>
      <c r="BM22" s="59">
        <f t="shared" si="19"/>
        <v>2541.5</v>
      </c>
      <c r="BN22" s="59">
        <f t="shared" si="19"/>
        <v>2520</v>
      </c>
      <c r="BO22" s="59">
        <f t="shared" si="19"/>
        <v>2554</v>
      </c>
      <c r="BP22" s="59">
        <f t="shared" si="19"/>
        <v>2626.5</v>
      </c>
      <c r="BQ22" s="59">
        <f t="shared" si="19"/>
        <v>2673.5</v>
      </c>
      <c r="BR22" s="59"/>
      <c r="BS22" s="59"/>
      <c r="BT22" s="59"/>
      <c r="BU22" s="59">
        <f t="shared" ref="BU22:CC22" si="20">AG34</f>
        <v>2916</v>
      </c>
      <c r="BV22" s="59">
        <f t="shared" si="20"/>
        <v>2960</v>
      </c>
      <c r="BW22" s="59">
        <f t="shared" si="20"/>
        <v>2989</v>
      </c>
      <c r="BX22" s="59">
        <f t="shared" si="20"/>
        <v>3002</v>
      </c>
      <c r="BY22" s="59">
        <f t="shared" si="20"/>
        <v>3051.5</v>
      </c>
      <c r="BZ22" s="59">
        <f t="shared" si="20"/>
        <v>3121</v>
      </c>
      <c r="CA22" s="59">
        <f t="shared" si="20"/>
        <v>3176.5</v>
      </c>
      <c r="CB22" s="59">
        <f t="shared" si="20"/>
        <v>3272</v>
      </c>
      <c r="CC22" s="59">
        <f t="shared" si="20"/>
        <v>3292.5</v>
      </c>
    </row>
    <row r="23" spans="1:81" ht="16.5" customHeight="1" x14ac:dyDescent="0.2">
      <c r="A23" s="67" t="s">
        <v>104</v>
      </c>
      <c r="B23" s="116"/>
      <c r="C23" s="116"/>
      <c r="D23" s="116"/>
      <c r="E23" s="116"/>
      <c r="F23" s="116"/>
      <c r="G23" s="116"/>
      <c r="H23" s="116"/>
      <c r="I23" s="116"/>
      <c r="J23" s="116"/>
      <c r="K23" s="116"/>
      <c r="L23" s="117"/>
      <c r="M23" s="116"/>
      <c r="N23" s="116"/>
      <c r="O23" s="116"/>
      <c r="P23" s="116"/>
      <c r="Q23" s="116"/>
      <c r="R23" s="116"/>
      <c r="S23" s="116"/>
      <c r="T23" s="116"/>
      <c r="U23" s="116"/>
      <c r="V23" s="116"/>
      <c r="W23" s="116"/>
      <c r="X23" s="116"/>
      <c r="Y23" s="116"/>
      <c r="Z23" s="116"/>
      <c r="AA23" s="116"/>
      <c r="AB23" s="116"/>
      <c r="AC23" s="117"/>
      <c r="AD23" s="116"/>
      <c r="AE23" s="116"/>
      <c r="AF23" s="116"/>
      <c r="AG23" s="116"/>
      <c r="AH23" s="116"/>
      <c r="AI23" s="116"/>
      <c r="AJ23" s="116"/>
      <c r="AK23" s="116"/>
      <c r="AL23" s="116"/>
      <c r="AM23" s="116"/>
      <c r="AN23" s="116"/>
      <c r="AO23" s="116"/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8"/>
      <c r="BV23" s="68"/>
      <c r="BW23" s="68"/>
      <c r="BX23" s="68"/>
      <c r="BY23" s="68"/>
      <c r="BZ23" s="68"/>
      <c r="CA23" s="68"/>
      <c r="CB23" s="68"/>
      <c r="CC23" s="68"/>
    </row>
    <row r="24" spans="1:81" ht="16.5" customHeight="1" x14ac:dyDescent="0.2">
      <c r="A24" s="67" t="s">
        <v>105</v>
      </c>
      <c r="B24" s="116"/>
      <c r="C24" s="116"/>
      <c r="D24" s="116"/>
      <c r="E24" s="116">
        <f>B23+C23+D23+E23</f>
        <v>0</v>
      </c>
      <c r="F24" s="116">
        <f t="shared" ref="F24:K24" si="21">C23+D23+E23+F23</f>
        <v>0</v>
      </c>
      <c r="G24" s="116">
        <f t="shared" si="21"/>
        <v>0</v>
      </c>
      <c r="H24" s="116">
        <f t="shared" si="21"/>
        <v>0</v>
      </c>
      <c r="I24" s="116">
        <f t="shared" si="21"/>
        <v>0</v>
      </c>
      <c r="J24" s="116">
        <f t="shared" si="21"/>
        <v>0</v>
      </c>
      <c r="K24" s="116">
        <f t="shared" si="21"/>
        <v>0</v>
      </c>
      <c r="L24" s="117"/>
      <c r="M24" s="116"/>
      <c r="N24" s="116"/>
      <c r="O24" s="116"/>
      <c r="P24" s="116">
        <f>M23+N23+O23+P23</f>
        <v>0</v>
      </c>
      <c r="Q24" s="116">
        <f t="shared" ref="Q24:AB24" si="22">N23+O23+P23+Q23</f>
        <v>0</v>
      </c>
      <c r="R24" s="116">
        <f t="shared" si="22"/>
        <v>0</v>
      </c>
      <c r="S24" s="116">
        <f t="shared" si="22"/>
        <v>0</v>
      </c>
      <c r="T24" s="116">
        <f t="shared" si="22"/>
        <v>0</v>
      </c>
      <c r="U24" s="116">
        <f t="shared" si="22"/>
        <v>0</v>
      </c>
      <c r="V24" s="116">
        <f t="shared" si="22"/>
        <v>0</v>
      </c>
      <c r="W24" s="116">
        <f t="shared" si="22"/>
        <v>0</v>
      </c>
      <c r="X24" s="116">
        <f t="shared" si="22"/>
        <v>0</v>
      </c>
      <c r="Y24" s="116">
        <f t="shared" si="22"/>
        <v>0</v>
      </c>
      <c r="Z24" s="116">
        <f t="shared" si="22"/>
        <v>0</v>
      </c>
      <c r="AA24" s="116">
        <f t="shared" si="22"/>
        <v>0</v>
      </c>
      <c r="AB24" s="116">
        <f t="shared" si="22"/>
        <v>0</v>
      </c>
      <c r="AC24" s="117"/>
      <c r="AD24" s="116"/>
      <c r="AE24" s="116"/>
      <c r="AF24" s="116"/>
      <c r="AG24" s="116">
        <f>AD23+AE23+AF23+AG23</f>
        <v>0</v>
      </c>
      <c r="AH24" s="116">
        <f t="shared" ref="AH24:AO24" si="23">AE23+AF23+AG23+AH23</f>
        <v>0</v>
      </c>
      <c r="AI24" s="116">
        <f t="shared" si="23"/>
        <v>0</v>
      </c>
      <c r="AJ24" s="116">
        <f t="shared" si="23"/>
        <v>0</v>
      </c>
      <c r="AK24" s="116">
        <f t="shared" si="23"/>
        <v>0</v>
      </c>
      <c r="AL24" s="116">
        <f t="shared" si="23"/>
        <v>0</v>
      </c>
      <c r="AM24" s="116">
        <f t="shared" si="23"/>
        <v>0</v>
      </c>
      <c r="AN24" s="116">
        <f t="shared" si="23"/>
        <v>0</v>
      </c>
      <c r="AO24" s="116">
        <f t="shared" si="23"/>
        <v>0</v>
      </c>
      <c r="AP24" s="68"/>
      <c r="AQ24" s="68"/>
      <c r="AR24" s="68"/>
      <c r="AS24" s="68"/>
      <c r="AT24" s="68"/>
      <c r="AU24" s="68"/>
      <c r="AV24" s="68"/>
      <c r="AW24" s="68"/>
      <c r="AX24" s="68"/>
      <c r="AY24" s="68"/>
      <c r="AZ24" s="68"/>
      <c r="BA24" s="68"/>
      <c r="BB24" s="68"/>
      <c r="BC24" s="68"/>
      <c r="BD24" s="68"/>
      <c r="BE24" s="68"/>
      <c r="BF24" s="68"/>
      <c r="BG24" s="68"/>
      <c r="BH24" s="68"/>
      <c r="BI24" s="68"/>
      <c r="BJ24" s="68"/>
      <c r="BK24" s="68"/>
      <c r="BL24" s="68"/>
      <c r="BM24" s="68"/>
      <c r="BN24" s="68"/>
      <c r="BO24" s="68"/>
      <c r="BP24" s="68"/>
      <c r="BQ24" s="68"/>
      <c r="BR24" s="68"/>
      <c r="BS24" s="68"/>
      <c r="BT24" s="68"/>
      <c r="BU24" s="68"/>
      <c r="BV24" s="68"/>
      <c r="BW24" s="68"/>
      <c r="BX24" s="68"/>
      <c r="BY24" s="68"/>
      <c r="BZ24" s="68"/>
      <c r="CA24" s="68"/>
      <c r="CB24" s="68"/>
      <c r="CC24" s="68"/>
    </row>
    <row r="25" spans="1:81" ht="16.5" customHeight="1" x14ac:dyDescent="0.2">
      <c r="A25" s="64" t="s">
        <v>106</v>
      </c>
      <c r="B25" s="118"/>
      <c r="C25" s="119" t="s">
        <v>107</v>
      </c>
      <c r="D25" s="120">
        <f>DIRECCIONALIDAD!J28/100</f>
        <v>0</v>
      </c>
      <c r="E25" s="119"/>
      <c r="F25" s="119" t="s">
        <v>108</v>
      </c>
      <c r="G25" s="120">
        <f>DIRECCIONALIDAD!J29/100</f>
        <v>0</v>
      </c>
      <c r="H25" s="119"/>
      <c r="I25" s="119" t="s">
        <v>109</v>
      </c>
      <c r="J25" s="120">
        <f>DIRECCIONALIDAD!J30/100</f>
        <v>0</v>
      </c>
      <c r="K25" s="121"/>
      <c r="L25" s="115"/>
      <c r="M25" s="118"/>
      <c r="N25" s="119"/>
      <c r="O25" s="119" t="s">
        <v>107</v>
      </c>
      <c r="P25" s="120">
        <f>DIRECCIONALIDAD!J31/100</f>
        <v>0</v>
      </c>
      <c r="Q25" s="119"/>
      <c r="R25" s="119"/>
      <c r="S25" s="119"/>
      <c r="T25" s="119" t="s">
        <v>108</v>
      </c>
      <c r="U25" s="120">
        <f>DIRECCIONALIDAD!J32/100</f>
        <v>0</v>
      </c>
      <c r="V25" s="119"/>
      <c r="W25" s="119"/>
      <c r="X25" s="119"/>
      <c r="Y25" s="119" t="s">
        <v>109</v>
      </c>
      <c r="Z25" s="120">
        <f>DIRECCIONALIDAD!J33/100</f>
        <v>0</v>
      </c>
      <c r="AA25" s="119"/>
      <c r="AB25" s="119"/>
      <c r="AC25" s="115"/>
      <c r="AD25" s="118"/>
      <c r="AE25" s="119" t="s">
        <v>107</v>
      </c>
      <c r="AF25" s="120">
        <f>DIRECCIONALIDAD!J34/100</f>
        <v>0</v>
      </c>
      <c r="AG25" s="119"/>
      <c r="AH25" s="119"/>
      <c r="AI25" s="119"/>
      <c r="AJ25" s="119" t="s">
        <v>108</v>
      </c>
      <c r="AK25" s="120">
        <f>DIRECCIONALIDAD!J35/100</f>
        <v>0</v>
      </c>
      <c r="AL25" s="119"/>
      <c r="AM25" s="119"/>
      <c r="AN25" s="119" t="s">
        <v>109</v>
      </c>
      <c r="AO25" s="120">
        <f>DIRECCIONALIDAD!J36/100</f>
        <v>0</v>
      </c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  <c r="BM25" s="59"/>
      <c r="BN25" s="59"/>
      <c r="BO25" s="59"/>
      <c r="BP25" s="59"/>
      <c r="BQ25" s="59"/>
      <c r="BR25" s="59"/>
      <c r="BS25" s="59"/>
      <c r="BT25" s="59"/>
      <c r="BU25" s="59"/>
      <c r="BV25" s="59"/>
      <c r="BW25" s="59"/>
      <c r="BX25" s="59"/>
      <c r="BY25" s="59"/>
      <c r="BZ25" s="59"/>
      <c r="CA25" s="59"/>
      <c r="CB25" s="59"/>
      <c r="CC25" s="59"/>
    </row>
    <row r="26" spans="1:81" ht="16.5" customHeight="1" x14ac:dyDescent="0.2">
      <c r="A26" s="127" t="s">
        <v>148</v>
      </c>
      <c r="B26" s="128">
        <f>MAX(B24:K24)</f>
        <v>0</v>
      </c>
      <c r="C26" s="119" t="s">
        <v>107</v>
      </c>
      <c r="D26" s="129">
        <f>+B26*D25</f>
        <v>0</v>
      </c>
      <c r="E26" s="119"/>
      <c r="F26" s="119" t="s">
        <v>108</v>
      </c>
      <c r="G26" s="129">
        <f>+B26*G25</f>
        <v>0</v>
      </c>
      <c r="H26" s="119"/>
      <c r="I26" s="119" t="s">
        <v>109</v>
      </c>
      <c r="J26" s="129">
        <f>+B26*J25</f>
        <v>0</v>
      </c>
      <c r="K26" s="121"/>
      <c r="L26" s="115"/>
      <c r="M26" s="128">
        <f>MAX(M24:AB24)</f>
        <v>0</v>
      </c>
      <c r="N26" s="119"/>
      <c r="O26" s="119" t="s">
        <v>107</v>
      </c>
      <c r="P26" s="130">
        <f>+M26*P25</f>
        <v>0</v>
      </c>
      <c r="Q26" s="119"/>
      <c r="R26" s="119"/>
      <c r="S26" s="119"/>
      <c r="T26" s="119" t="s">
        <v>108</v>
      </c>
      <c r="U26" s="130">
        <f>+M26*U25</f>
        <v>0</v>
      </c>
      <c r="V26" s="119"/>
      <c r="W26" s="119"/>
      <c r="X26" s="119"/>
      <c r="Y26" s="119" t="s">
        <v>109</v>
      </c>
      <c r="Z26" s="130">
        <f>+M26*Z25</f>
        <v>0</v>
      </c>
      <c r="AA26" s="119"/>
      <c r="AB26" s="121"/>
      <c r="AC26" s="115"/>
      <c r="AD26" s="128">
        <f>MAX(AD24:AO24)</f>
        <v>0</v>
      </c>
      <c r="AE26" s="119" t="s">
        <v>107</v>
      </c>
      <c r="AF26" s="129">
        <f>+AD26*AF25</f>
        <v>0</v>
      </c>
      <c r="AG26" s="119"/>
      <c r="AH26" s="119"/>
      <c r="AI26" s="119"/>
      <c r="AJ26" s="119" t="s">
        <v>108</v>
      </c>
      <c r="AK26" s="129">
        <f>+AD26*AK25</f>
        <v>0</v>
      </c>
      <c r="AL26" s="119"/>
      <c r="AM26" s="119"/>
      <c r="AN26" s="119" t="s">
        <v>109</v>
      </c>
      <c r="AO26" s="131">
        <f>+AD26*AO25</f>
        <v>0</v>
      </c>
      <c r="AP26" s="59"/>
      <c r="AQ26" s="59"/>
      <c r="AR26" s="59"/>
      <c r="AS26" s="59"/>
      <c r="AT26" s="59"/>
      <c r="AU26" s="59"/>
      <c r="AV26" s="59"/>
      <c r="AW26" s="59"/>
      <c r="AX26" s="59"/>
      <c r="AY26" s="59"/>
      <c r="AZ26" s="59"/>
      <c r="BA26" s="59"/>
      <c r="BB26" s="59"/>
      <c r="BC26" s="59"/>
      <c r="BD26" s="59"/>
      <c r="BE26" s="59"/>
      <c r="BF26" s="59"/>
      <c r="BG26" s="59"/>
      <c r="BH26" s="59"/>
      <c r="BI26" s="59"/>
      <c r="BJ26" s="59"/>
      <c r="BK26" s="59"/>
      <c r="BL26" s="59"/>
      <c r="BM26" s="59"/>
      <c r="BN26" s="59"/>
      <c r="BO26" s="59"/>
      <c r="BP26" s="59"/>
      <c r="BQ26" s="59"/>
      <c r="BR26" s="59"/>
      <c r="BS26" s="59"/>
      <c r="BT26" s="59"/>
      <c r="BU26" s="59"/>
      <c r="BV26" s="59"/>
      <c r="BW26" s="59"/>
      <c r="BX26" s="59"/>
      <c r="BY26" s="59"/>
      <c r="BZ26" s="59"/>
      <c r="CA26" s="59"/>
      <c r="CB26" s="59"/>
      <c r="CC26" s="59"/>
    </row>
    <row r="27" spans="1:81" ht="16.5" customHeight="1" x14ac:dyDescent="0.2">
      <c r="A27" s="59"/>
      <c r="B27" s="115"/>
      <c r="C27" s="115"/>
      <c r="D27" s="115"/>
      <c r="E27" s="115"/>
      <c r="F27" s="115"/>
      <c r="G27" s="115"/>
      <c r="H27" s="115"/>
      <c r="I27" s="115"/>
      <c r="J27" s="115"/>
      <c r="K27" s="115"/>
      <c r="L27" s="115"/>
      <c r="M27" s="115"/>
      <c r="N27" s="115"/>
      <c r="O27" s="115"/>
      <c r="P27" s="115"/>
      <c r="Q27" s="115"/>
      <c r="R27" s="115"/>
      <c r="S27" s="115"/>
      <c r="T27" s="183" t="s">
        <v>103</v>
      </c>
      <c r="U27" s="183"/>
      <c r="V27" s="123">
        <v>4</v>
      </c>
      <c r="W27" s="115"/>
      <c r="X27" s="115"/>
      <c r="Y27" s="115"/>
      <c r="Z27" s="115"/>
      <c r="AA27" s="115"/>
      <c r="AB27" s="115"/>
      <c r="AC27" s="115"/>
      <c r="AD27" s="115"/>
      <c r="AE27" s="115"/>
      <c r="AF27" s="115"/>
      <c r="AG27" s="115"/>
      <c r="AH27" s="115"/>
      <c r="AI27" s="115"/>
      <c r="AJ27" s="115"/>
      <c r="AK27" s="115"/>
      <c r="AL27" s="115"/>
      <c r="AM27" s="115"/>
      <c r="AN27" s="115"/>
      <c r="AO27" s="115"/>
      <c r="AP27" s="59"/>
      <c r="AQ27" s="59"/>
      <c r="AR27" s="59"/>
      <c r="AS27" s="59"/>
      <c r="AT27" s="59"/>
      <c r="AU27" s="59"/>
      <c r="AV27" s="59"/>
      <c r="AW27" s="59"/>
      <c r="AX27" s="59"/>
      <c r="AY27" s="59"/>
      <c r="AZ27" s="59"/>
      <c r="BA27" s="59"/>
      <c r="BB27" s="59"/>
      <c r="BC27" s="59"/>
      <c r="BD27" s="59"/>
      <c r="BE27" s="59"/>
      <c r="BF27" s="59"/>
      <c r="BG27" s="59"/>
      <c r="BH27" s="59"/>
      <c r="BI27" s="59"/>
      <c r="BJ27" s="59"/>
      <c r="BK27" s="59"/>
      <c r="BL27" s="59"/>
      <c r="BM27" s="59"/>
      <c r="BN27" s="59"/>
      <c r="BO27" s="59"/>
      <c r="BP27" s="59"/>
      <c r="BQ27" s="59"/>
      <c r="BR27" s="59"/>
      <c r="BS27" s="59"/>
      <c r="BT27" s="59"/>
      <c r="BU27" s="59"/>
      <c r="BV27" s="59"/>
      <c r="BW27" s="59"/>
      <c r="BX27" s="59"/>
      <c r="BY27" s="59"/>
      <c r="BZ27" s="59"/>
      <c r="CA27" s="59"/>
      <c r="CB27" s="59"/>
      <c r="CC27" s="59"/>
    </row>
    <row r="28" spans="1:81" ht="16.5" customHeight="1" x14ac:dyDescent="0.2">
      <c r="A28" s="67" t="s">
        <v>104</v>
      </c>
      <c r="B28" s="116">
        <f>'G-4'!F10</f>
        <v>443</v>
      </c>
      <c r="C28" s="116">
        <f>'G-4'!F11</f>
        <v>449</v>
      </c>
      <c r="D28" s="116">
        <f>'G-4'!F12</f>
        <v>455.5</v>
      </c>
      <c r="E28" s="116">
        <f>'G-4'!F13</f>
        <v>391</v>
      </c>
      <c r="F28" s="116">
        <f>'G-4'!F14</f>
        <v>423.5</v>
      </c>
      <c r="G28" s="116">
        <f>'G-4'!F15</f>
        <v>422.5</v>
      </c>
      <c r="H28" s="116">
        <f>'G-4'!F16</f>
        <v>405.5</v>
      </c>
      <c r="I28" s="116">
        <f>'G-4'!F17</f>
        <v>391</v>
      </c>
      <c r="J28" s="116">
        <f>'G-4'!F18</f>
        <v>432</v>
      </c>
      <c r="K28" s="116">
        <f>'G-4'!F19</f>
        <v>413</v>
      </c>
      <c r="L28" s="117"/>
      <c r="M28" s="116">
        <f>'G-4'!F20</f>
        <v>411.5</v>
      </c>
      <c r="N28" s="116">
        <f>'G-4'!F21</f>
        <v>424</v>
      </c>
      <c r="O28" s="116">
        <f>'G-4'!F22</f>
        <v>444.5</v>
      </c>
      <c r="P28" s="116">
        <f>'G-4'!M10</f>
        <v>431.5</v>
      </c>
      <c r="Q28" s="116">
        <f>'G-4'!M11</f>
        <v>426</v>
      </c>
      <c r="R28" s="116">
        <f>'G-4'!M12</f>
        <v>442.5</v>
      </c>
      <c r="S28" s="116">
        <f>'G-4'!M13</f>
        <v>425</v>
      </c>
      <c r="T28" s="116">
        <f>'G-4'!M14</f>
        <v>404.5</v>
      </c>
      <c r="U28" s="116">
        <f>'G-4'!M15</f>
        <v>387.5</v>
      </c>
      <c r="V28" s="116">
        <f>'G-4'!M16</f>
        <v>392</v>
      </c>
      <c r="W28" s="116">
        <f>'G-4'!M17</f>
        <v>428.5</v>
      </c>
      <c r="X28" s="116">
        <f>'G-4'!M18</f>
        <v>453.5</v>
      </c>
      <c r="Y28" s="116">
        <f>'G-4'!M19</f>
        <v>427.5</v>
      </c>
      <c r="Z28" s="116">
        <f>'G-4'!M20</f>
        <v>445</v>
      </c>
      <c r="AA28" s="116">
        <f>'G-4'!M21</f>
        <v>429</v>
      </c>
      <c r="AB28" s="116">
        <f>'G-4'!M22</f>
        <v>429.5</v>
      </c>
      <c r="AC28" s="117"/>
      <c r="AD28" s="116">
        <f>'G-4'!T10</f>
        <v>418</v>
      </c>
      <c r="AE28" s="116">
        <f>'G-4'!T11</f>
        <v>489</v>
      </c>
      <c r="AF28" s="116">
        <f>'G-4'!T12</f>
        <v>471.5</v>
      </c>
      <c r="AG28" s="116">
        <f>'G-4'!T13</f>
        <v>459</v>
      </c>
      <c r="AH28" s="116">
        <f>'G-4'!T14</f>
        <v>445.5</v>
      </c>
      <c r="AI28" s="116">
        <f>'G-4'!T15</f>
        <v>491</v>
      </c>
      <c r="AJ28" s="116">
        <f>'G-4'!T16</f>
        <v>436.5</v>
      </c>
      <c r="AK28" s="116">
        <f>'G-4'!T17</f>
        <v>474.5</v>
      </c>
      <c r="AL28" s="116">
        <f>'G-4'!T18</f>
        <v>471</v>
      </c>
      <c r="AM28" s="116">
        <f>'G-4'!T19</f>
        <v>465</v>
      </c>
      <c r="AN28" s="116">
        <f>'G-4'!T20</f>
        <v>487.5</v>
      </c>
      <c r="AO28" s="116">
        <f>'G-4'!T21</f>
        <v>460</v>
      </c>
      <c r="AP28" s="68"/>
      <c r="AQ28" s="68"/>
      <c r="AR28" s="68"/>
      <c r="AS28" s="68"/>
      <c r="AT28" s="68"/>
      <c r="AU28" s="68"/>
      <c r="AV28" s="68"/>
      <c r="AW28" s="68"/>
      <c r="AX28" s="68"/>
      <c r="AY28" s="68"/>
      <c r="AZ28" s="68"/>
      <c r="BA28" s="68"/>
      <c r="BB28" s="68"/>
      <c r="BC28" s="68"/>
      <c r="BD28" s="68"/>
      <c r="BE28" s="68"/>
      <c r="BF28" s="68"/>
      <c r="BG28" s="68"/>
      <c r="BH28" s="68"/>
      <c r="BI28" s="68"/>
      <c r="BJ28" s="68"/>
      <c r="BK28" s="68"/>
      <c r="BL28" s="68"/>
      <c r="BM28" s="68"/>
      <c r="BN28" s="68"/>
      <c r="BO28" s="68"/>
      <c r="BP28" s="68"/>
      <c r="BQ28" s="68"/>
      <c r="BR28" s="68"/>
      <c r="BS28" s="68"/>
      <c r="BT28" s="68"/>
      <c r="BU28" s="68"/>
      <c r="BV28" s="68"/>
      <c r="BW28" s="68"/>
      <c r="BX28" s="68"/>
      <c r="BY28" s="68"/>
      <c r="BZ28" s="68"/>
      <c r="CA28" s="68"/>
      <c r="CB28" s="68"/>
      <c r="CC28" s="68"/>
    </row>
    <row r="29" spans="1:81" ht="16.5" customHeight="1" x14ac:dyDescent="0.2">
      <c r="A29" s="67" t="s">
        <v>105</v>
      </c>
      <c r="B29" s="116"/>
      <c r="C29" s="116"/>
      <c r="D29" s="116"/>
      <c r="E29" s="116">
        <f>B28+C28+D28+E28</f>
        <v>1738.5</v>
      </c>
      <c r="F29" s="116">
        <f t="shared" ref="F29:K29" si="24">C28+D28+E28+F28</f>
        <v>1719</v>
      </c>
      <c r="G29" s="116">
        <f t="shared" si="24"/>
        <v>1692.5</v>
      </c>
      <c r="H29" s="116">
        <f t="shared" si="24"/>
        <v>1642.5</v>
      </c>
      <c r="I29" s="116">
        <f t="shared" si="24"/>
        <v>1642.5</v>
      </c>
      <c r="J29" s="116">
        <f t="shared" si="24"/>
        <v>1651</v>
      </c>
      <c r="K29" s="116">
        <f t="shared" si="24"/>
        <v>1641.5</v>
      </c>
      <c r="L29" s="117"/>
      <c r="M29" s="116"/>
      <c r="N29" s="116"/>
      <c r="O29" s="116"/>
      <c r="P29" s="116">
        <f>M28+N28+O28+P28</f>
        <v>1711.5</v>
      </c>
      <c r="Q29" s="116">
        <f t="shared" ref="Q29:AB29" si="25">N28+O28+P28+Q28</f>
        <v>1726</v>
      </c>
      <c r="R29" s="116">
        <f t="shared" si="25"/>
        <v>1744.5</v>
      </c>
      <c r="S29" s="116">
        <f t="shared" si="25"/>
        <v>1725</v>
      </c>
      <c r="T29" s="116">
        <f t="shared" si="25"/>
        <v>1698</v>
      </c>
      <c r="U29" s="116">
        <f t="shared" si="25"/>
        <v>1659.5</v>
      </c>
      <c r="V29" s="116">
        <f t="shared" si="25"/>
        <v>1609</v>
      </c>
      <c r="W29" s="116">
        <f t="shared" si="25"/>
        <v>1612.5</v>
      </c>
      <c r="X29" s="116">
        <f t="shared" si="25"/>
        <v>1661.5</v>
      </c>
      <c r="Y29" s="116">
        <f t="shared" si="25"/>
        <v>1701.5</v>
      </c>
      <c r="Z29" s="116">
        <f t="shared" si="25"/>
        <v>1754.5</v>
      </c>
      <c r="AA29" s="116">
        <f t="shared" si="25"/>
        <v>1755</v>
      </c>
      <c r="AB29" s="116">
        <f t="shared" si="25"/>
        <v>1731</v>
      </c>
      <c r="AC29" s="117"/>
      <c r="AD29" s="116"/>
      <c r="AE29" s="116"/>
      <c r="AF29" s="116"/>
      <c r="AG29" s="116">
        <f>AD28+AE28+AF28+AG28</f>
        <v>1837.5</v>
      </c>
      <c r="AH29" s="116">
        <f t="shared" ref="AH29:AO29" si="26">AE28+AF28+AG28+AH28</f>
        <v>1865</v>
      </c>
      <c r="AI29" s="116">
        <f t="shared" si="26"/>
        <v>1867</v>
      </c>
      <c r="AJ29" s="116">
        <f t="shared" si="26"/>
        <v>1832</v>
      </c>
      <c r="AK29" s="116">
        <f t="shared" si="26"/>
        <v>1847.5</v>
      </c>
      <c r="AL29" s="116">
        <f t="shared" si="26"/>
        <v>1873</v>
      </c>
      <c r="AM29" s="116">
        <f t="shared" si="26"/>
        <v>1847</v>
      </c>
      <c r="AN29" s="116">
        <f t="shared" si="26"/>
        <v>1898</v>
      </c>
      <c r="AO29" s="116">
        <f t="shared" si="26"/>
        <v>1883.5</v>
      </c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8"/>
      <c r="BM29" s="68"/>
      <c r="BN29" s="68"/>
      <c r="BO29" s="68"/>
      <c r="BP29" s="68"/>
      <c r="BQ29" s="68"/>
      <c r="BR29" s="68"/>
      <c r="BS29" s="68"/>
      <c r="BT29" s="68"/>
      <c r="BU29" s="68"/>
      <c r="BV29" s="68"/>
      <c r="BW29" s="68"/>
      <c r="BX29" s="68"/>
      <c r="BY29" s="68"/>
      <c r="BZ29" s="68"/>
      <c r="CA29" s="68"/>
      <c r="CB29" s="68"/>
      <c r="CC29" s="68"/>
    </row>
    <row r="30" spans="1:81" ht="16.5" customHeight="1" x14ac:dyDescent="0.2">
      <c r="A30" s="64" t="s">
        <v>106</v>
      </c>
      <c r="B30" s="118"/>
      <c r="C30" s="119" t="s">
        <v>107</v>
      </c>
      <c r="D30" s="120">
        <f>DIRECCIONALIDAD!J37/100</f>
        <v>6.4726840855106882E-2</v>
      </c>
      <c r="E30" s="119"/>
      <c r="F30" s="119" t="s">
        <v>108</v>
      </c>
      <c r="G30" s="120">
        <f>DIRECCIONALIDAD!J38/100</f>
        <v>0.93527315914489306</v>
      </c>
      <c r="H30" s="119"/>
      <c r="I30" s="119" t="s">
        <v>109</v>
      </c>
      <c r="J30" s="120">
        <f>DIRECCIONALIDAD!J39/100</f>
        <v>0</v>
      </c>
      <c r="K30" s="121"/>
      <c r="L30" s="115"/>
      <c r="M30" s="118"/>
      <c r="N30" s="119"/>
      <c r="O30" s="119" t="s">
        <v>107</v>
      </c>
      <c r="P30" s="120">
        <f>DIRECCIONALIDAD!J40/100</f>
        <v>6.46476412347117E-2</v>
      </c>
      <c r="Q30" s="119"/>
      <c r="R30" s="119"/>
      <c r="S30" s="119"/>
      <c r="T30" s="119" t="s">
        <v>108</v>
      </c>
      <c r="U30" s="120">
        <f>DIRECCIONALIDAD!J41/100</f>
        <v>0.93535235876528833</v>
      </c>
      <c r="V30" s="119"/>
      <c r="W30" s="119"/>
      <c r="X30" s="119"/>
      <c r="Y30" s="119" t="s">
        <v>109</v>
      </c>
      <c r="Z30" s="120">
        <f>DIRECCIONALIDAD!J42/100</f>
        <v>0</v>
      </c>
      <c r="AA30" s="119"/>
      <c r="AB30" s="121"/>
      <c r="AC30" s="115"/>
      <c r="AD30" s="118"/>
      <c r="AE30" s="119" t="s">
        <v>107</v>
      </c>
      <c r="AF30" s="120">
        <f>DIRECCIONALIDAD!J43/100</f>
        <v>6.8145800316957217E-2</v>
      </c>
      <c r="AG30" s="119"/>
      <c r="AH30" s="119"/>
      <c r="AI30" s="119"/>
      <c r="AJ30" s="119" t="s">
        <v>108</v>
      </c>
      <c r="AK30" s="120">
        <f>DIRECCIONALIDAD!J44/100</f>
        <v>0.93185419968304284</v>
      </c>
      <c r="AL30" s="119"/>
      <c r="AM30" s="119"/>
      <c r="AN30" s="119" t="s">
        <v>109</v>
      </c>
      <c r="AO30" s="122">
        <f>DIRECCIONALIDAD!J45/100</f>
        <v>0</v>
      </c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  <c r="BZ30" s="59"/>
      <c r="CA30" s="59"/>
      <c r="CB30" s="59"/>
      <c r="CC30" s="59"/>
    </row>
    <row r="31" spans="1:81" ht="16.5" customHeight="1" x14ac:dyDescent="0.2">
      <c r="A31" s="127" t="s">
        <v>148</v>
      </c>
      <c r="B31" s="128">
        <f>MAX(B29:K29)</f>
        <v>1738.5</v>
      </c>
      <c r="C31" s="119" t="s">
        <v>107</v>
      </c>
      <c r="D31" s="129">
        <f>+B31*D30</f>
        <v>112.52761282660332</v>
      </c>
      <c r="E31" s="119"/>
      <c r="F31" s="119" t="s">
        <v>108</v>
      </c>
      <c r="G31" s="129">
        <f>+B31*G30</f>
        <v>1625.9723871733966</v>
      </c>
      <c r="H31" s="119"/>
      <c r="I31" s="119" t="s">
        <v>109</v>
      </c>
      <c r="J31" s="129">
        <f>+B31*J30</f>
        <v>0</v>
      </c>
      <c r="K31" s="121"/>
      <c r="L31" s="115"/>
      <c r="M31" s="128">
        <f>MAX(M29:AB29)</f>
        <v>1755</v>
      </c>
      <c r="N31" s="119"/>
      <c r="O31" s="119" t="s">
        <v>107</v>
      </c>
      <c r="P31" s="130">
        <f>+M31*P30</f>
        <v>113.45661036691904</v>
      </c>
      <c r="Q31" s="119"/>
      <c r="R31" s="119"/>
      <c r="S31" s="119"/>
      <c r="T31" s="119" t="s">
        <v>108</v>
      </c>
      <c r="U31" s="130">
        <f>+M31*U30</f>
        <v>1641.543389633081</v>
      </c>
      <c r="V31" s="119"/>
      <c r="W31" s="119"/>
      <c r="X31" s="119"/>
      <c r="Y31" s="119" t="s">
        <v>109</v>
      </c>
      <c r="Z31" s="130">
        <f>+M31*Z30</f>
        <v>0</v>
      </c>
      <c r="AA31" s="119"/>
      <c r="AB31" s="121"/>
      <c r="AC31" s="115"/>
      <c r="AD31" s="128">
        <f>MAX(AD29:AO29)</f>
        <v>1898</v>
      </c>
      <c r="AE31" s="119" t="s">
        <v>107</v>
      </c>
      <c r="AF31" s="129">
        <f>+AD31*AF30</f>
        <v>129.3407290015848</v>
      </c>
      <c r="AG31" s="119"/>
      <c r="AH31" s="119"/>
      <c r="AI31" s="119"/>
      <c r="AJ31" s="119" t="s">
        <v>108</v>
      </c>
      <c r="AK31" s="129">
        <f>+AD31*AK30</f>
        <v>1768.6592709984152</v>
      </c>
      <c r="AL31" s="119"/>
      <c r="AM31" s="119"/>
      <c r="AN31" s="119" t="s">
        <v>109</v>
      </c>
      <c r="AO31" s="131">
        <f>+AD31*AO30</f>
        <v>0</v>
      </c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59"/>
      <c r="BZ31" s="59"/>
      <c r="CA31" s="59"/>
      <c r="CB31" s="59"/>
      <c r="CC31" s="59"/>
    </row>
    <row r="32" spans="1:81" ht="16.5" customHeight="1" x14ac:dyDescent="0.2">
      <c r="A32" s="59"/>
      <c r="B32" s="115"/>
      <c r="C32" s="115"/>
      <c r="D32" s="115"/>
      <c r="E32" s="115"/>
      <c r="F32" s="115"/>
      <c r="G32" s="115"/>
      <c r="H32" s="115"/>
      <c r="I32" s="115"/>
      <c r="J32" s="115"/>
      <c r="K32" s="115"/>
      <c r="L32" s="115"/>
      <c r="M32" s="115"/>
      <c r="N32" s="115"/>
      <c r="O32" s="115"/>
      <c r="P32" s="115"/>
      <c r="Q32" s="115"/>
      <c r="R32" s="115"/>
      <c r="S32" s="115"/>
      <c r="T32" s="183" t="s">
        <v>103</v>
      </c>
      <c r="U32" s="183"/>
      <c r="V32" s="114" t="s">
        <v>110</v>
      </c>
      <c r="W32" s="115"/>
      <c r="X32" s="115"/>
      <c r="Y32" s="115"/>
      <c r="Z32" s="115"/>
      <c r="AA32" s="115"/>
      <c r="AB32" s="115"/>
      <c r="AC32" s="115"/>
      <c r="AD32" s="115"/>
      <c r="AE32" s="115"/>
      <c r="AF32" s="115"/>
      <c r="AG32" s="115"/>
      <c r="AH32" s="115"/>
      <c r="AI32" s="115"/>
      <c r="AJ32" s="115"/>
      <c r="AK32" s="115"/>
      <c r="AL32" s="115"/>
      <c r="AM32" s="115"/>
      <c r="AN32" s="115"/>
      <c r="AO32" s="115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59"/>
      <c r="BM32" s="59"/>
      <c r="BN32" s="59"/>
      <c r="BO32" s="59"/>
      <c r="BP32" s="59"/>
      <c r="BQ32" s="59"/>
      <c r="BR32" s="59"/>
      <c r="BS32" s="59"/>
      <c r="BT32" s="59"/>
      <c r="BU32" s="59"/>
      <c r="BV32" s="59"/>
      <c r="BW32" s="59"/>
      <c r="BX32" s="59"/>
      <c r="BY32" s="59"/>
      <c r="BZ32" s="59"/>
      <c r="CA32" s="59"/>
      <c r="CB32" s="59"/>
      <c r="CC32" s="59"/>
    </row>
    <row r="33" spans="1:81" ht="16.5" customHeight="1" x14ac:dyDescent="0.2">
      <c r="A33" s="67" t="s">
        <v>104</v>
      </c>
      <c r="B33" s="116">
        <f>B13+B18+B23+B28</f>
        <v>686.5</v>
      </c>
      <c r="C33" s="116">
        <f t="shared" ref="C33:K33" si="27">C13+C18+C23+C28</f>
        <v>720.5</v>
      </c>
      <c r="D33" s="116">
        <f t="shared" si="27"/>
        <v>705</v>
      </c>
      <c r="E33" s="116">
        <f t="shared" si="27"/>
        <v>657.5</v>
      </c>
      <c r="F33" s="116">
        <f t="shared" si="27"/>
        <v>696.5</v>
      </c>
      <c r="G33" s="116">
        <f t="shared" si="27"/>
        <v>690.5</v>
      </c>
      <c r="H33" s="116">
        <f t="shared" si="27"/>
        <v>647.5</v>
      </c>
      <c r="I33" s="116">
        <f t="shared" si="27"/>
        <v>666</v>
      </c>
      <c r="J33" s="116">
        <f t="shared" si="27"/>
        <v>697</v>
      </c>
      <c r="K33" s="116">
        <f t="shared" si="27"/>
        <v>657.5</v>
      </c>
      <c r="L33" s="117"/>
      <c r="M33" s="116">
        <f>M13+M18+M23+M28</f>
        <v>657</v>
      </c>
      <c r="N33" s="116">
        <f t="shared" ref="N33:AB33" si="28">N13+N18+N23+N28</f>
        <v>673</v>
      </c>
      <c r="O33" s="116">
        <f t="shared" si="28"/>
        <v>706</v>
      </c>
      <c r="P33" s="116">
        <f t="shared" si="28"/>
        <v>689.5</v>
      </c>
      <c r="Q33" s="116">
        <f t="shared" si="28"/>
        <v>685</v>
      </c>
      <c r="R33" s="116">
        <f t="shared" si="28"/>
        <v>725.5</v>
      </c>
      <c r="S33" s="116">
        <f t="shared" si="28"/>
        <v>698.5</v>
      </c>
      <c r="T33" s="116">
        <f t="shared" si="28"/>
        <v>653</v>
      </c>
      <c r="U33" s="116">
        <f t="shared" si="28"/>
        <v>639</v>
      </c>
      <c r="V33" s="116">
        <f t="shared" si="28"/>
        <v>634</v>
      </c>
      <c r="W33" s="116">
        <f t="shared" si="28"/>
        <v>617</v>
      </c>
      <c r="X33" s="116">
        <f t="shared" si="28"/>
        <v>651.5</v>
      </c>
      <c r="Y33" s="116">
        <f t="shared" si="28"/>
        <v>617.5</v>
      </c>
      <c r="Z33" s="116">
        <f t="shared" si="28"/>
        <v>668</v>
      </c>
      <c r="AA33" s="116">
        <f t="shared" si="28"/>
        <v>689.5</v>
      </c>
      <c r="AB33" s="116">
        <f t="shared" si="28"/>
        <v>698.5</v>
      </c>
      <c r="AC33" s="117"/>
      <c r="AD33" s="116">
        <f>AD13+AD18+AD23+AD28</f>
        <v>690</v>
      </c>
      <c r="AE33" s="116">
        <f t="shared" ref="AE33:AO33" si="29">AE13+AE18+AE23+AE28</f>
        <v>750</v>
      </c>
      <c r="AF33" s="116">
        <f t="shared" si="29"/>
        <v>735</v>
      </c>
      <c r="AG33" s="116">
        <f t="shared" si="29"/>
        <v>741</v>
      </c>
      <c r="AH33" s="116">
        <f t="shared" si="29"/>
        <v>734</v>
      </c>
      <c r="AI33" s="116">
        <f t="shared" si="29"/>
        <v>779</v>
      </c>
      <c r="AJ33" s="116">
        <f t="shared" si="29"/>
        <v>748</v>
      </c>
      <c r="AK33" s="116">
        <f t="shared" si="29"/>
        <v>790.5</v>
      </c>
      <c r="AL33" s="116">
        <f t="shared" si="29"/>
        <v>803.5</v>
      </c>
      <c r="AM33" s="116">
        <f t="shared" si="29"/>
        <v>834.5</v>
      </c>
      <c r="AN33" s="116">
        <f t="shared" si="29"/>
        <v>843.5</v>
      </c>
      <c r="AO33" s="116">
        <f t="shared" si="29"/>
        <v>811</v>
      </c>
      <c r="AP33" s="68"/>
      <c r="AQ33" s="68"/>
      <c r="AR33" s="68"/>
      <c r="AS33" s="68"/>
      <c r="AT33" s="68"/>
      <c r="AU33" s="68"/>
      <c r="AV33" s="68"/>
      <c r="AW33" s="68"/>
      <c r="AX33" s="68"/>
      <c r="AY33" s="68"/>
      <c r="AZ33" s="68"/>
      <c r="BA33" s="68"/>
      <c r="BB33" s="68"/>
      <c r="BC33" s="68"/>
      <c r="BD33" s="68"/>
      <c r="BE33" s="68"/>
      <c r="BF33" s="68"/>
      <c r="BG33" s="68"/>
      <c r="BH33" s="68"/>
      <c r="BI33" s="68"/>
      <c r="BJ33" s="68"/>
      <c r="BK33" s="68"/>
      <c r="BL33" s="68"/>
      <c r="BM33" s="68"/>
      <c r="BN33" s="68"/>
      <c r="BO33" s="68"/>
      <c r="BP33" s="68"/>
      <c r="BQ33" s="68"/>
      <c r="BR33" s="68"/>
      <c r="BS33" s="68"/>
      <c r="BT33" s="68"/>
      <c r="BU33" s="68"/>
      <c r="BV33" s="68"/>
      <c r="BW33" s="68"/>
      <c r="BX33" s="68"/>
      <c r="BY33" s="68"/>
      <c r="BZ33" s="68"/>
      <c r="CA33" s="68"/>
      <c r="CB33" s="68"/>
      <c r="CC33" s="68"/>
    </row>
    <row r="34" spans="1:81" ht="16.5" customHeight="1" x14ac:dyDescent="0.2">
      <c r="A34" s="67" t="s">
        <v>105</v>
      </c>
      <c r="B34" s="116"/>
      <c r="C34" s="116"/>
      <c r="D34" s="116"/>
      <c r="E34" s="116">
        <f>B33+C33+D33+E33</f>
        <v>2769.5</v>
      </c>
      <c r="F34" s="116">
        <f t="shared" ref="F34:K34" si="30">C33+D33+E33+F33</f>
        <v>2779.5</v>
      </c>
      <c r="G34" s="116">
        <f t="shared" si="30"/>
        <v>2749.5</v>
      </c>
      <c r="H34" s="116">
        <f t="shared" si="30"/>
        <v>2692</v>
      </c>
      <c r="I34" s="116">
        <f t="shared" si="30"/>
        <v>2700.5</v>
      </c>
      <c r="J34" s="116">
        <f t="shared" si="30"/>
        <v>2701</v>
      </c>
      <c r="K34" s="116">
        <f t="shared" si="30"/>
        <v>2668</v>
      </c>
      <c r="L34" s="117"/>
      <c r="M34" s="116"/>
      <c r="N34" s="116"/>
      <c r="O34" s="116"/>
      <c r="P34" s="116">
        <f>M33+N33+O33+P33</f>
        <v>2725.5</v>
      </c>
      <c r="Q34" s="116">
        <f t="shared" ref="Q34:AB34" si="31">N33+O33+P33+Q33</f>
        <v>2753.5</v>
      </c>
      <c r="R34" s="116">
        <f t="shared" si="31"/>
        <v>2806</v>
      </c>
      <c r="S34" s="116">
        <f t="shared" si="31"/>
        <v>2798.5</v>
      </c>
      <c r="T34" s="116">
        <f t="shared" si="31"/>
        <v>2762</v>
      </c>
      <c r="U34" s="116">
        <f t="shared" si="31"/>
        <v>2716</v>
      </c>
      <c r="V34" s="116">
        <f t="shared" si="31"/>
        <v>2624.5</v>
      </c>
      <c r="W34" s="116">
        <f t="shared" si="31"/>
        <v>2543</v>
      </c>
      <c r="X34" s="116">
        <f t="shared" si="31"/>
        <v>2541.5</v>
      </c>
      <c r="Y34" s="116">
        <f t="shared" si="31"/>
        <v>2520</v>
      </c>
      <c r="Z34" s="116">
        <f t="shared" si="31"/>
        <v>2554</v>
      </c>
      <c r="AA34" s="116">
        <f t="shared" si="31"/>
        <v>2626.5</v>
      </c>
      <c r="AB34" s="116">
        <f t="shared" si="31"/>
        <v>2673.5</v>
      </c>
      <c r="AC34" s="117"/>
      <c r="AD34" s="116"/>
      <c r="AE34" s="116"/>
      <c r="AF34" s="116"/>
      <c r="AG34" s="116">
        <f>AD33+AE33+AF33+AG33</f>
        <v>2916</v>
      </c>
      <c r="AH34" s="116">
        <f t="shared" ref="AH34:AO34" si="32">AE33+AF33+AG33+AH33</f>
        <v>2960</v>
      </c>
      <c r="AI34" s="116">
        <f t="shared" si="32"/>
        <v>2989</v>
      </c>
      <c r="AJ34" s="116">
        <f t="shared" si="32"/>
        <v>3002</v>
      </c>
      <c r="AK34" s="116">
        <f t="shared" si="32"/>
        <v>3051.5</v>
      </c>
      <c r="AL34" s="116">
        <f t="shared" si="32"/>
        <v>3121</v>
      </c>
      <c r="AM34" s="116">
        <f t="shared" si="32"/>
        <v>3176.5</v>
      </c>
      <c r="AN34" s="116">
        <f t="shared" si="32"/>
        <v>3272</v>
      </c>
      <c r="AO34" s="116">
        <f t="shared" si="32"/>
        <v>3292.5</v>
      </c>
      <c r="AP34" s="68"/>
      <c r="AQ34" s="68"/>
      <c r="AR34" s="68"/>
      <c r="AS34" s="68"/>
      <c r="AT34" s="68"/>
      <c r="AU34" s="68"/>
      <c r="AV34" s="68"/>
      <c r="AW34" s="68"/>
      <c r="AX34" s="68"/>
      <c r="AY34" s="68"/>
      <c r="AZ34" s="68"/>
      <c r="BA34" s="68"/>
      <c r="BB34" s="68"/>
      <c r="BC34" s="68"/>
      <c r="BD34" s="68"/>
      <c r="BE34" s="68"/>
      <c r="BF34" s="68"/>
      <c r="BG34" s="68"/>
      <c r="BH34" s="68"/>
      <c r="BI34" s="68"/>
      <c r="BJ34" s="68"/>
      <c r="BK34" s="68"/>
      <c r="BL34" s="68"/>
      <c r="BM34" s="68"/>
      <c r="BN34" s="68"/>
      <c r="BO34" s="68"/>
      <c r="BP34" s="68"/>
      <c r="BQ34" s="68"/>
      <c r="BR34" s="68"/>
      <c r="BS34" s="68"/>
      <c r="BT34" s="68"/>
      <c r="BU34" s="68"/>
      <c r="BV34" s="68"/>
      <c r="BW34" s="68"/>
      <c r="BX34" s="68"/>
      <c r="BY34" s="68"/>
      <c r="BZ34" s="68"/>
      <c r="CA34" s="68"/>
      <c r="CB34" s="68"/>
      <c r="CC34" s="68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184"/>
      <c r="R36" s="184"/>
      <c r="S36" s="184"/>
      <c r="T36" s="184"/>
      <c r="U36" s="184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68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68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68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68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  <row r="80" spans="1:81" x14ac:dyDescent="0.2">
      <c r="A80" s="59"/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  <c r="BM80" s="59"/>
      <c r="BN80" s="59"/>
      <c r="BO80" s="59"/>
      <c r="BP80" s="59"/>
      <c r="BQ80" s="59"/>
      <c r="BR80" s="59"/>
      <c r="BS80" s="59"/>
      <c r="BT80" s="59"/>
      <c r="BU80" s="59"/>
      <c r="BV80" s="59"/>
      <c r="BW80" s="59"/>
      <c r="BX80" s="59"/>
      <c r="BY80" s="59"/>
      <c r="BZ80" s="59"/>
      <c r="CA80" s="59"/>
      <c r="CB80" s="59"/>
      <c r="CC80" s="59"/>
    </row>
    <row r="81" spans="1:81" x14ac:dyDescent="0.2">
      <c r="A81" s="59"/>
      <c r="B81" s="59"/>
      <c r="C81" s="59"/>
      <c r="D81" s="59"/>
      <c r="E81" s="59"/>
      <c r="F81" s="59"/>
      <c r="G81" s="6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  <c r="BM81" s="59"/>
      <c r="BN81" s="59"/>
      <c r="BO81" s="59"/>
      <c r="BP81" s="59"/>
      <c r="BQ81" s="59"/>
      <c r="BR81" s="59"/>
      <c r="BS81" s="59"/>
      <c r="BT81" s="59"/>
      <c r="BU81" s="59"/>
      <c r="BV81" s="59"/>
      <c r="BW81" s="59"/>
      <c r="BX81" s="59"/>
      <c r="BY81" s="59"/>
      <c r="BZ81" s="59"/>
      <c r="CA81" s="59"/>
      <c r="CB81" s="59"/>
      <c r="CC81" s="59"/>
    </row>
    <row r="82" spans="1:81" x14ac:dyDescent="0.2">
      <c r="A82" s="59"/>
      <c r="B82" s="59"/>
      <c r="C82" s="59"/>
      <c r="D82" s="59"/>
      <c r="E82" s="59"/>
      <c r="F82" s="59"/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9"/>
      <c r="AO82" s="59"/>
      <c r="AP82" s="59"/>
      <c r="AQ82" s="59"/>
      <c r="AR82" s="59"/>
      <c r="AS82" s="59"/>
      <c r="AT82" s="59"/>
      <c r="AU82" s="59"/>
      <c r="AV82" s="59"/>
      <c r="AW82" s="59"/>
      <c r="AX82" s="59"/>
      <c r="AY82" s="59"/>
      <c r="AZ82" s="59"/>
      <c r="BA82" s="59"/>
      <c r="BB82" s="59"/>
      <c r="BC82" s="59"/>
      <c r="BD82" s="59"/>
      <c r="BE82" s="59"/>
      <c r="BF82" s="59"/>
      <c r="BG82" s="59"/>
      <c r="BH82" s="59"/>
      <c r="BI82" s="59"/>
      <c r="BJ82" s="59"/>
      <c r="BK82" s="59"/>
      <c r="BL82" s="59"/>
      <c r="BM82" s="59"/>
      <c r="BN82" s="59"/>
      <c r="BO82" s="59"/>
      <c r="BP82" s="59"/>
      <c r="BQ82" s="59"/>
      <c r="BR82" s="59"/>
      <c r="BS82" s="59"/>
      <c r="BT82" s="59"/>
      <c r="BU82" s="59"/>
      <c r="BV82" s="59"/>
      <c r="BW82" s="59"/>
      <c r="BX82" s="59"/>
      <c r="BY82" s="59"/>
      <c r="BZ82" s="59"/>
      <c r="CA82" s="59"/>
      <c r="CB82" s="59"/>
      <c r="CC82" s="59"/>
    </row>
    <row r="83" spans="1:81" x14ac:dyDescent="0.2">
      <c r="A83" s="59"/>
      <c r="B83" s="59"/>
      <c r="C83" s="59"/>
      <c r="D83" s="59"/>
      <c r="E83" s="59"/>
      <c r="F83" s="59"/>
      <c r="G83" s="59"/>
      <c r="H83" s="59"/>
      <c r="I83" s="59"/>
      <c r="J83" s="59"/>
      <c r="K83" s="59"/>
      <c r="L83" s="59"/>
      <c r="M83" s="59"/>
      <c r="N83" s="59"/>
      <c r="O83" s="59"/>
      <c r="P83" s="59"/>
      <c r="Q83" s="59"/>
      <c r="R83" s="59"/>
      <c r="S83" s="59"/>
      <c r="T83" s="59"/>
      <c r="U83" s="59"/>
      <c r="V83" s="59"/>
      <c r="W83" s="59"/>
      <c r="X83" s="59"/>
      <c r="Y83" s="59"/>
      <c r="Z83" s="59"/>
      <c r="AA83" s="59"/>
      <c r="AB83" s="59"/>
      <c r="AC83" s="59"/>
      <c r="AD83" s="59"/>
      <c r="AE83" s="59"/>
      <c r="AF83" s="59"/>
      <c r="AG83" s="59"/>
      <c r="AH83" s="59"/>
      <c r="AI83" s="59"/>
      <c r="AJ83" s="59"/>
      <c r="AK83" s="59"/>
      <c r="AL83" s="59"/>
      <c r="AM83" s="59"/>
      <c r="AN83" s="59"/>
      <c r="AO83" s="59"/>
      <c r="AP83" s="59"/>
      <c r="AQ83" s="59"/>
      <c r="AR83" s="59"/>
      <c r="AS83" s="59"/>
      <c r="AT83" s="59"/>
      <c r="AU83" s="59"/>
      <c r="AV83" s="59"/>
      <c r="AW83" s="59"/>
      <c r="AX83" s="59"/>
      <c r="AY83" s="59"/>
      <c r="AZ83" s="59"/>
      <c r="BA83" s="59"/>
      <c r="BB83" s="59"/>
      <c r="BC83" s="59"/>
      <c r="BD83" s="59"/>
      <c r="BE83" s="59"/>
      <c r="BF83" s="59"/>
      <c r="BG83" s="59"/>
      <c r="BH83" s="59"/>
      <c r="BI83" s="59"/>
      <c r="BJ83" s="59"/>
      <c r="BK83" s="59"/>
      <c r="BL83" s="59"/>
      <c r="BM83" s="59"/>
      <c r="BN83" s="59"/>
      <c r="BO83" s="59"/>
      <c r="BP83" s="59"/>
      <c r="BQ83" s="59"/>
      <c r="BR83" s="59"/>
      <c r="BS83" s="59"/>
      <c r="BT83" s="59"/>
      <c r="BU83" s="59"/>
      <c r="BV83" s="59"/>
      <c r="BW83" s="59"/>
      <c r="BX83" s="59"/>
      <c r="BY83" s="59"/>
      <c r="BZ83" s="59"/>
      <c r="CA83" s="59"/>
      <c r="CB83" s="59"/>
      <c r="CC83" s="59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</mergeCells>
  <pageMargins left="0.6692913385826772" right="0.51181102362204722" top="0.31496062992125984" bottom="0.31496062992125984" header="0.31496062992125984" footer="0.31496062992125984"/>
  <pageSetup scale="60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G-1</vt:lpstr>
      <vt:lpstr>G-4</vt:lpstr>
      <vt:lpstr>G-Totales</vt:lpstr>
      <vt:lpstr>DIRECCIONALIDAD</vt:lpstr>
      <vt:lpstr>DIAGRAMA DE VOL</vt:lpstr>
      <vt:lpstr>'G-1'!Área_de_impresión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2016-07-15T20:54:50Z</cp:lastPrinted>
  <dcterms:created xsi:type="dcterms:W3CDTF">1998-04-02T13:38:56Z</dcterms:created>
  <dcterms:modified xsi:type="dcterms:W3CDTF">2017-10-03T20:52:09Z</dcterms:modified>
</cp:coreProperties>
</file>